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35" tabRatio="808" activeTab="0"/>
  </bookViews>
  <sheets>
    <sheet name="Tb 7 Sum SfL&amp;W EL" sheetId="1" r:id="rId1"/>
    <sheet name="Tb 8 Sum SfL&amp;W L1" sheetId="2" r:id="rId2"/>
    <sheet name="Tb 9 Sum SfL&amp;W L2" sheetId="3" r:id="rId3"/>
    <sheet name="Tb 10 Sum L2 App" sheetId="4" r:id="rId4"/>
    <sheet name="Tb 11 Sum L3 App" sheetId="5" r:id="rId5"/>
    <sheet name="T12 Summary of P&amp;T Areas" sheetId="6" r:id="rId6"/>
    <sheet name="Tb  13&amp;14 Sum per Year" sheetId="7" r:id="rId7"/>
    <sheet name="Lookup Tables" sheetId="8" r:id="rId8"/>
  </sheets>
  <definedNames>
    <definedName name="_xlfn.ANCHORARRAY" hidden="1">#NAME?</definedName>
    <definedName name="ACH_T3" localSheetId="7">'Lookup Tables'!$A$14:$B$19</definedName>
    <definedName name="ACH_T3">#N/A</definedName>
    <definedName name="ACH_T4" localSheetId="7">'Lookup Tables'!$D$14:$E$19</definedName>
    <definedName name="ACH_T4">#N/A</definedName>
    <definedName name="ACH4_T4">'Lookup Tables'!$D$14:$E$19</definedName>
    <definedName name="ACHT3_3">'Lookup Tables'!$A$14:$B$19</definedName>
    <definedName name="_xlnm.Print_Area" localSheetId="5">#N/A</definedName>
    <definedName name="_xlnm.Print_Area" localSheetId="6">#N/A</definedName>
    <definedName name="_xlnm.Print_Area" localSheetId="3">#N/A</definedName>
    <definedName name="_xlnm.Print_Area" localSheetId="4">#N/A</definedName>
    <definedName name="_xlnm.Print_Area" localSheetId="0">#N/A</definedName>
    <definedName name="_xlnm.Print_Area" localSheetId="1">#N/A</definedName>
    <definedName name="_xlnm.Print_Area" localSheetId="2">#N/A</definedName>
    <definedName name="PROG_T5" localSheetId="7">'Lookup Tables'!$A$24:$B$29</definedName>
    <definedName name="PROG_T5">#N/A</definedName>
    <definedName name="PROG5_T5">'Lookup Tables'!$A$24:$B$29</definedName>
    <definedName name="RET_T1" localSheetId="7">'Lookup Tables'!$A$4:$B$9</definedName>
    <definedName name="RET_T1">#N/A</definedName>
    <definedName name="RET_T2" localSheetId="7">'Lookup Tables'!$D$4:$E$9</definedName>
    <definedName name="RET_T2">#N/A</definedName>
    <definedName name="RET1_T1">'Lookup Tables'!$A$4:$B$9</definedName>
    <definedName name="RET2_T2">'Lookup Tables'!$D$3:$E$9</definedName>
  </definedNames>
  <calcPr fullCalcOnLoad="1"/>
</workbook>
</file>

<file path=xl/sharedStrings.xml><?xml version="1.0" encoding="utf-8"?>
<sst xmlns="http://schemas.openxmlformats.org/spreadsheetml/2006/main" count="685" uniqueCount="162">
  <si>
    <t>Other</t>
  </si>
  <si>
    <t>Retention</t>
  </si>
  <si>
    <t>Progression</t>
  </si>
  <si>
    <t>Started</t>
  </si>
  <si>
    <t>Completed 4 weeks</t>
  </si>
  <si>
    <t>Early Leavers to employment/FE/other training</t>
  </si>
  <si>
    <t xml:space="preserve">Completed training </t>
  </si>
  <si>
    <t>Still on this training programme</t>
  </si>
  <si>
    <t>Completers who gained the full award</t>
  </si>
  <si>
    <t xml:space="preserve">Year </t>
  </si>
  <si>
    <t>Total</t>
  </si>
  <si>
    <t>Progressed to relevant employment</t>
  </si>
  <si>
    <t>Progression of Early Leavers</t>
  </si>
  <si>
    <t>Early Leavers</t>
  </si>
  <si>
    <t>Poor</t>
  </si>
  <si>
    <t>Modest</t>
  </si>
  <si>
    <t>Satisfactory</t>
  </si>
  <si>
    <t>Good</t>
  </si>
  <si>
    <t>Excellent</t>
  </si>
  <si>
    <t>Of the successful completers - enter the appropriate number in each of the following columns:</t>
  </si>
  <si>
    <t>Progressed to Full-Time Education or Training</t>
  </si>
  <si>
    <t xml:space="preserve">Programme </t>
  </si>
  <si>
    <t>Progressed to higher level programme/Full-Time Education or Training</t>
  </si>
  <si>
    <t>col 1</t>
  </si>
  <si>
    <t>col 2</t>
  </si>
  <si>
    <t>col 3</t>
  </si>
  <si>
    <t>col 4</t>
  </si>
  <si>
    <t>col 5</t>
  </si>
  <si>
    <t>col 6</t>
  </si>
  <si>
    <t>col 7</t>
  </si>
  <si>
    <t>col 8</t>
  </si>
  <si>
    <t>col 9</t>
  </si>
  <si>
    <t>col 10</t>
  </si>
  <si>
    <t>col 11</t>
  </si>
  <si>
    <t>col 12</t>
  </si>
  <si>
    <t>col 13</t>
  </si>
  <si>
    <t>col 14</t>
  </si>
  <si>
    <t>col 15</t>
  </si>
  <si>
    <t>col 16</t>
  </si>
  <si>
    <t>col 17</t>
  </si>
  <si>
    <t>col 18</t>
  </si>
  <si>
    <t>FOR OFFICE USE ONLY</t>
  </si>
  <si>
    <t>Table 11</t>
  </si>
  <si>
    <t>SUMMARY OF ALL LEVEL 2 APPRENTICESHIP PROGRAMMES</t>
  </si>
  <si>
    <t>SUMMARY OF ALL LEVEL 3 APPRENTICESHIP PROGRAMMES</t>
  </si>
  <si>
    <t>Table 12</t>
  </si>
  <si>
    <t>Level 2 App</t>
  </si>
  <si>
    <t>Level 3 App</t>
  </si>
  <si>
    <t>App Total</t>
  </si>
  <si>
    <t>SUMMARY OF ALL PROGRAMMES BY YEAR</t>
  </si>
  <si>
    <t>APPRENTICESHIP PROGRAMMES</t>
  </si>
  <si>
    <t xml:space="preserve"> </t>
  </si>
  <si>
    <t>Comments</t>
  </si>
  <si>
    <t>Enter the number of trainees who have not yet completed but who are still on this training programme</t>
  </si>
  <si>
    <t>Enter the number of trainees who completed training</t>
  </si>
  <si>
    <t>Enter only the number of trainees who completed at least 4 weeks of training</t>
  </si>
  <si>
    <t>Please enter the relevant number of trainees in each of the columns below</t>
  </si>
  <si>
    <t>Table 13</t>
  </si>
  <si>
    <t>Table 9</t>
  </si>
  <si>
    <t>Table 10</t>
  </si>
  <si>
    <t>Table 14</t>
  </si>
  <si>
    <t>Enter only the number of apprentices who completed at least 4 weeks of training</t>
  </si>
  <si>
    <t>Enter the number of apprentices who completed training</t>
  </si>
  <si>
    <t>Enter the number of apprentices who have not yet completed but who are still on this training programme</t>
  </si>
  <si>
    <t>Table  7</t>
  </si>
  <si>
    <t>Table 8</t>
  </si>
  <si>
    <t xml:space="preserve"> Progressed to Full-Time Education/  Apprenticeship Programme</t>
  </si>
  <si>
    <t>col 19</t>
  </si>
  <si>
    <t>Early Leavers to the apprenticeship programme</t>
  </si>
  <si>
    <t>Of the number of trainees entered in col 8, provide the number who progressed to 'other' areas</t>
  </si>
  <si>
    <t>Completers who gained the P&amp;T qual/s</t>
  </si>
  <si>
    <t>Of the number of trainees entered in col 5, provide the number who gained the  targeted professional and technical qualification/s detailed in the Personal Training Plan (PTP)</t>
  </si>
  <si>
    <t>Achievement of the P&amp;T qual/s</t>
  </si>
  <si>
    <t>Achievement of the full award</t>
  </si>
  <si>
    <t>Of the number of trainees entered in col 8, provide the number who progressed to relevant employment</t>
  </si>
  <si>
    <t>CAMPUS/ PROGRAMME TITLE:</t>
  </si>
  <si>
    <t>Of the number of trainees entered in col 8, provide the number who progressed onto a skills for work level 2 or apprenticeship  programme. It is implicit that the apprentices will  have secured employment so please do not include them again in col 9.</t>
  </si>
  <si>
    <r>
      <t xml:space="preserve">Of the number of trainees entered in col 8, provide the number who progressed to relevant employment  but </t>
    </r>
    <r>
      <rPr>
        <u val="single"/>
        <sz val="10"/>
        <rFont val="Arial"/>
        <family val="2"/>
      </rPr>
      <t>did not</t>
    </r>
    <r>
      <rPr>
        <sz val="10"/>
        <rFont val="Arial"/>
        <family val="2"/>
      </rPr>
      <t xml:space="preserve"> progress to an apprenticeship.</t>
    </r>
  </si>
  <si>
    <t>col 21</t>
  </si>
  <si>
    <t>Of the number of trainees entered in col 6, provide the number who gained the professional and technical qualification/s of the relevant framework and/or the targeted P&amp;T qualifications detailed in the Personal Training Plan (PTP)</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</si>
  <si>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an apprenticeship.</t>
    </r>
  </si>
  <si>
    <t>Of the number of trainees entered in col 9, provide the number who progressed to 'other' areas</t>
  </si>
  <si>
    <r>
      <t>Of the number of apprentices entered in col 9, provide the number who progressed to relevant employment but</t>
    </r>
    <r>
      <rPr>
        <u val="single"/>
        <sz val="10"/>
        <rFont val="Arial"/>
        <family val="2"/>
      </rPr>
      <t xml:space="preserve"> did not</t>
    </r>
    <r>
      <rPr>
        <sz val="10"/>
        <rFont val="Arial"/>
        <family val="2"/>
      </rPr>
      <t xml:space="preserve"> progress to a level 3 apprenticeship.</t>
    </r>
  </si>
  <si>
    <t>Of the number of apprentices entered in col 9, provide the number who progressed to 'other' areas</t>
  </si>
  <si>
    <t>Of the number of trainees entered in col 5, provide the number who gained the professional and technical qualification/s of the relevant framework and/or the targeted P&amp;T qualifications detailed in the Personal Training Plan (PTP)</t>
  </si>
  <si>
    <t>Of the number of apprentices entered in col 8, provide the number who progressed to full-time education or training</t>
  </si>
  <si>
    <t>Of the number of apprentices entered in col 8, provide the number who progressed to 'other' areas</t>
  </si>
  <si>
    <t>Enter only the number of trainees who completed at least 4 weeks of training,  include those who progressed early to the apprenticeship programme.</t>
  </si>
  <si>
    <t>Enter the number of early leavers who progressed to the apprenticeship programme (these learners are not be included in the calc of retention rate). It is implicit that these apprentices will have gained employment so please do not include them again in col 5. Note: those entered in this column should also have been included in Col 2&amp;3 of table 4</t>
  </si>
  <si>
    <t>col 2&amp;3</t>
  </si>
  <si>
    <t>Enter only the number of apprentices who completed at least 4 weeks of training, include those who joined mid-programme from TFS.</t>
  </si>
  <si>
    <t>Do not include any early leavers who transferred to a different professional and technical area in the organisation within the first 13 weeks of the programme. They 
should be included in the relevant tables of their destination P&amp;T area.</t>
  </si>
  <si>
    <t>Guidance notes for completion of the statistical tables</t>
  </si>
  <si>
    <t>2019/2020</t>
  </si>
  <si>
    <t>The reporting periods used in this proforma should be the dates used by DfE for contract periods, i.e.: 1 April to 31 March</t>
  </si>
  <si>
    <t>Of the trainees who completed 4 weeks, enter the number who subsequently left the programme early to take up employment etc.</t>
  </si>
  <si>
    <r>
      <t xml:space="preserve">Of the number of trainees entered in col 5,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</si>
  <si>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The reporting periods used in this proforma should be the dates used by DfE for contract periods, i.e.: 1 April to 31 March. Enter the  number of trainees who started, 
include in the number those who progressed early to the apprenticeship programme.</t>
  </si>
  <si>
    <r>
      <t xml:space="preserve">Of the number of trainees entered in col 6, provide the number who gained the full award i.e. have met </t>
    </r>
    <r>
      <rPr>
        <b/>
        <sz val="10"/>
        <rFont val="Arial"/>
        <family val="2"/>
      </rPr>
      <t>all</t>
    </r>
    <r>
      <rPr>
        <sz val="10"/>
        <rFont val="Arial"/>
        <family val="2"/>
      </rPr>
      <t xml:space="preserve"> the requirements of the relevant framework and/or the targeted qualifications detailed in the Personal Training Plan (PTP) incl. ES</t>
    </r>
  </si>
  <si>
    <t>Of the number of trainees entered in col 9, provide the number who progressed onto an apprenticeship programme. It is implicit that these apprentices will have secured employment so please do not include them again in col 10.</t>
  </si>
  <si>
    <t>Enter all the apprentices who started in the period. The reporting periods used in this proforma should be the dates used by DfE for contract periods, i.e.: 1 April to 31 March</t>
  </si>
  <si>
    <t>Enter the number of early leavers from the TFS programme who progressed to the apprenticeship programme</t>
  </si>
  <si>
    <t>Of the apprentices who completed 4 weeks, enter the number who subsequently left the programme early to take up employment etc.</t>
  </si>
  <si>
    <r>
      <t xml:space="preserve">Of the number of apprentices entered in col 5, provide the number who gained the full award i.e. have met </t>
    </r>
    <r>
      <rPr>
        <b/>
        <sz val="10"/>
        <rFont val="Arial"/>
        <family val="2"/>
      </rPr>
      <t>all</t>
    </r>
    <r>
      <rPr>
        <sz val="10"/>
        <rFont val="Arial"/>
        <family val="2"/>
      </rPr>
      <t xml:space="preserve"> the requirements of the relevant framework incl. ES</t>
    </r>
  </si>
  <si>
    <t>Of the number of apprentices entered in col 9, provide the number who progressed onto  a level 3  apprenticeship programme. It is implicit that these apprentices will have sustained their employment so please do not include them again in col 11. Note those entered in this column should be recorded in Col 2&amp;3 of table 11</t>
  </si>
  <si>
    <t>Progressed to Full-Time Education/ Level 3 Apprenticeship Programme</t>
  </si>
  <si>
    <t>Of the number of apprentices entered in col 8, provide the number who progressed to relevant employment</t>
  </si>
  <si>
    <t>2020/2021</t>
  </si>
  <si>
    <t>2021/2022</t>
  </si>
  <si>
    <t>2022/2023</t>
  </si>
  <si>
    <t>SKILLS FOR LIFE &amp; WORK 2021 (Entry Level) - Summary</t>
  </si>
  <si>
    <t>Number of current trainees (SfL&amp;W)</t>
  </si>
  <si>
    <t>2023/2024</t>
  </si>
  <si>
    <t>Progressed to L1/FE/ANI</t>
  </si>
  <si>
    <t>SKILLS FOR LIFE &amp; WORK 2021 (LEVEL 1) Summary</t>
  </si>
  <si>
    <t>Enter the number of early leavers who progressed to the traineeship programme (these learners are not to be included in the calc of retention rate).</t>
  </si>
  <si>
    <t>Enter the number of early leavers who progressed to the apprenticeship programme (these learners are not be included in the calc of retention rate). It is implicit that these apprentices will have gained employment so please do not include them again in col 5.</t>
  </si>
  <si>
    <t>Early leavers to the Traineeship programme</t>
  </si>
  <si>
    <r>
      <t>E</t>
    </r>
    <r>
      <rPr>
        <sz val="8"/>
        <rFont val="Arial"/>
        <family val="2"/>
      </rPr>
      <t>arly leavers to the Apprenticeship programme</t>
    </r>
  </si>
  <si>
    <t>Progressed to Traineeship, other training or Apprenticeship Programme</t>
  </si>
  <si>
    <t>Early Leavers to the traineeship programme</t>
  </si>
  <si>
    <t xml:space="preserve">Enter the number of early leavers who progressed to the traineeship programme (these learners are not be included in the calc of retention rate). </t>
  </si>
  <si>
    <t>Joined app mid-programme from SfL&amp;W/TfS</t>
  </si>
  <si>
    <t>Number of current apprentices</t>
  </si>
  <si>
    <t>Please enter the relevant number of apprentices in each of the columns below</t>
  </si>
  <si>
    <t xml:space="preserve">SfL&amp;W/TfS Total </t>
  </si>
  <si>
    <t>Prof. &amp; Tech Areas  Total</t>
  </si>
  <si>
    <t>Early Leavers to the Traineeship programme</t>
  </si>
  <si>
    <t>OVERALL SUMMARY of Professional and Technical Areas</t>
  </si>
  <si>
    <t>CAMPUS / PROGRAMME TITLE</t>
  </si>
  <si>
    <t xml:space="preserve">Joined app mid-programme from SfL&amp;W/TfS </t>
  </si>
  <si>
    <t>Of the number of trainees entered in col 8, provide the number who progressed onto a skills for life and work level 1 programme</t>
  </si>
  <si>
    <t>Number of current trainees</t>
  </si>
  <si>
    <t>SKILLS FOR LIFE AND WORK (LEVEL 2) - Summary</t>
  </si>
  <si>
    <t>SKILLS FOR LIFE AND WORK 2021</t>
  </si>
  <si>
    <t>SfL&amp;W 2021</t>
  </si>
  <si>
    <t xml:space="preserve">SfL&amp;W EL </t>
  </si>
  <si>
    <t xml:space="preserve">SfL&amp;W L1 </t>
  </si>
  <si>
    <t>SfL&amp;W L2</t>
  </si>
  <si>
    <t>Retention/Success/Progression: SFL&amp;W - average over the last 2 years; APPSNI - average over last 3 years</t>
  </si>
  <si>
    <t>PI Descriptor</t>
  </si>
  <si>
    <t xml:space="preserve">RETENTION </t>
  </si>
  <si>
    <t>Table 1</t>
  </si>
  <si>
    <t>Table 2</t>
  </si>
  <si>
    <t>Performance indicator</t>
  </si>
  <si>
    <t>Descriptor</t>
  </si>
  <si>
    <t>Level 1 and below</t>
  </si>
  <si>
    <t>RUI</t>
  </si>
  <si>
    <t>RSI</t>
  </si>
  <si>
    <t>IAI</t>
  </si>
  <si>
    <t>G</t>
  </si>
  <si>
    <t>VG</t>
  </si>
  <si>
    <t>O</t>
  </si>
  <si>
    <t>ACHIEVEMENT</t>
  </si>
  <si>
    <t>Table 3</t>
  </si>
  <si>
    <t>Table 4</t>
  </si>
  <si>
    <t>PROGRESSION</t>
  </si>
  <si>
    <t>Table 5</t>
  </si>
  <si>
    <t>col 20</t>
  </si>
  <si>
    <t>The descriptor refers to the proportion of learners who gained the full award i.e. have met all the requirements of the relevant framework and/or the targeted qualifications detailed in the Personal Training Plan (PTP) including the ES</t>
  </si>
  <si>
    <t>col 22</t>
  </si>
  <si>
    <t>Skills for Life and Work - Apprenticeship programmes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</si>
</sst>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55">
    <font>
      <sz val="10"/>
      <name val="Arial"/>
      <family val="0"/>
    </font>
    <font>
      <sz val="11"/>
      <color indexed="8"/>
      <name val="Calibri"/>
      <family val="2"/>
    </font>
    <font>
      <sz val="10"/>
      <name val="Comic Sans MS"/>
      <family val="4"/>
    </font>
    <font>
      <b/>
      <sz val="10"/>
      <name val="Arial"/>
      <family val="2"/>
    </font>
    <font>
      <u val="single"/>
      <sz val="10"/>
      <name val="Arial"/>
      <family val="2"/>
    </font>
    <font>
      <strike/>
      <sz val="10"/>
      <name val="Arial"/>
      <family val="2"/>
    </font>
    <font>
      <b/>
      <sz val="12"/>
      <name val="Arial"/>
      <family val="2"/>
    </font>
    <font>
      <b/>
      <sz val="9"/>
      <name val="Arial"/>
      <family val="2"/>
    </font>
    <font>
      <sz val="9"/>
      <name val="Arial"/>
      <family val="2"/>
    </font>
    <font>
      <sz val="11"/>
      <name val="Calibri"/>
      <family val="2"/>
    </font>
    <font>
      <sz val="8"/>
      <name val="Arial"/>
      <family val="2"/>
    </font>
    <font>
      <b/>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63"/>
      <name val="Segoe UI Light"/>
      <family val="2"/>
    </font>
    <font>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363636"/>
      <name val="Segoe UI Light"/>
      <family val="2"/>
    </font>
    <font>
      <sz val="10"/>
      <color theme="0" tint="-0.4999699890613556"/>
      <name val="Arial"/>
      <family val="2"/>
    </font>
    <font>
      <sz val="10"/>
      <color rgb="FF00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rgb="FFE6B9B8"/>
        <bgColor indexed="64"/>
      </patternFill>
    </fill>
    <fill>
      <patternFill patternType="darkUp">
        <bgColor theme="5" tint="0.3999499976634979"/>
      </patternFill>
    </fill>
    <fill>
      <patternFill patternType="darkUp">
        <bgColor theme="6" tint="0.3999499976634979"/>
      </patternFill>
    </fill>
    <fill>
      <patternFill patternType="solid">
        <fgColor theme="6" tint="0.3999499976634979"/>
        <bgColor indexed="64"/>
      </patternFill>
    </fill>
    <fill>
      <patternFill patternType="solid">
        <fgColor theme="3" tint="0.3999499976634979"/>
        <bgColor indexed="64"/>
      </patternFill>
    </fill>
    <fill>
      <patternFill patternType="solid">
        <fgColor indexed="41"/>
        <bgColor indexed="64"/>
      </patternFill>
    </fill>
    <fill>
      <patternFill patternType="solid">
        <fgColor theme="0" tint="-0.4999699890613556"/>
        <bgColor indexed="64"/>
      </patternFill>
    </fill>
    <fill>
      <patternFill patternType="solid">
        <fgColor rgb="FFCCFFCC"/>
        <bgColor indexed="64"/>
      </patternFill>
    </fill>
    <fill>
      <patternFill patternType="solid">
        <fgColor rgb="FFCCFFFF"/>
        <bgColor indexed="64"/>
      </patternFill>
    </fill>
    <fill>
      <patternFill patternType="solid">
        <fgColor rgb="FFCCFFFF"/>
        <bgColor indexed="64"/>
      </patternFill>
    </fill>
    <fill>
      <patternFill patternType="solid">
        <fgColor indexed="22"/>
        <bgColor indexed="64"/>
      </patternFill>
    </fill>
    <fill>
      <patternFill patternType="solid">
        <fgColor indexed="47"/>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n"/>
      <bottom style="thick"/>
    </border>
    <border>
      <left style="thin"/>
      <right style="thin"/>
      <top style="thin"/>
      <bottom style="thick"/>
    </border>
    <border>
      <left style="thin"/>
      <right/>
      <top style="thin"/>
      <bottom style="thick"/>
    </border>
    <border>
      <left style="thin"/>
      <right style="thin"/>
      <top style="thin"/>
      <bottom style="thin"/>
    </border>
    <border>
      <left style="thick"/>
      <right style="thin"/>
      <top style="thick"/>
      <bottom style="thin"/>
    </border>
    <border>
      <left style="thin"/>
      <right style="thin"/>
      <top style="thick"/>
      <bottom style="thin"/>
    </border>
    <border>
      <left style="thick"/>
      <right style="thin"/>
      <top/>
      <bottom style="thin"/>
    </border>
    <border>
      <left style="thin"/>
      <right style="thin"/>
      <top/>
      <bottom style="thin"/>
    </border>
    <border>
      <left style="thin"/>
      <right/>
      <top/>
      <bottom style="thin"/>
    </border>
    <border>
      <left style="thick"/>
      <right style="thin"/>
      <top style="thin"/>
      <bottom/>
    </border>
    <border>
      <left style="thick"/>
      <right/>
      <top style="thin"/>
      <bottom style="thick"/>
    </border>
    <border>
      <left style="thick"/>
      <right style="thin"/>
      <top style="thick"/>
      <bottom style="thick"/>
    </border>
    <border>
      <left style="thin"/>
      <right style="thin"/>
      <top style="thick"/>
      <bottom style="thick"/>
    </border>
    <border>
      <left/>
      <right style="thin"/>
      <top style="thick"/>
      <bottom style="thin"/>
    </border>
    <border>
      <left/>
      <right style="thin"/>
      <top style="thin"/>
      <bottom style="thin"/>
    </border>
    <border>
      <left style="thin"/>
      <right style="thick"/>
      <top style="thin"/>
      <bottom style="thin"/>
    </border>
    <border>
      <left/>
      <right style="thin"/>
      <top style="thin"/>
      <bottom style="thick"/>
    </border>
    <border>
      <left style="thin"/>
      <right style="thick"/>
      <top style="thin"/>
      <bottom style="thick"/>
    </border>
    <border>
      <left style="thick"/>
      <right style="thin"/>
      <top>
        <color indexed="63"/>
      </top>
      <bottom style="thick"/>
    </border>
    <border>
      <left style="thin"/>
      <right/>
      <top style="thin"/>
      <bottom style="thin"/>
    </border>
    <border>
      <left/>
      <right style="thin"/>
      <top/>
      <bottom style="thin"/>
    </border>
    <border>
      <left style="thick"/>
      <right style="thin"/>
      <top style="thin"/>
      <bottom style="thin"/>
    </border>
    <border>
      <left style="thin"/>
      <right style="thin"/>
      <top style="thin"/>
      <bottom/>
    </border>
    <border>
      <left style="thin"/>
      <right style="thick"/>
      <top style="thin"/>
      <bottom/>
    </border>
    <border>
      <left/>
      <right style="thin"/>
      <top style="thin"/>
      <bottom/>
    </border>
    <border>
      <left style="thin"/>
      <right>
        <color indexed="63"/>
      </right>
      <top style="thin"/>
      <bottom/>
    </border>
    <border>
      <left style="thin"/>
      <right style="thick"/>
      <top/>
      <bottom style="thin"/>
    </border>
    <border>
      <left style="thin"/>
      <right style="thick"/>
      <top style="medium"/>
      <bottom style="thin"/>
    </border>
    <border>
      <left style="thin"/>
      <right>
        <color indexed="63"/>
      </right>
      <top style="thick"/>
      <bottom style="thin"/>
    </border>
    <border>
      <left style="thin"/>
      <right style="thick"/>
      <top style="thick"/>
      <bottom style="thin"/>
    </border>
    <border>
      <left style="thick"/>
      <right style="thin"/>
      <top style="medium"/>
      <bottom style="thin"/>
    </border>
    <border>
      <left style="thin"/>
      <right>
        <color indexed="63"/>
      </right>
      <top style="thick"/>
      <bottom style="thick"/>
    </border>
    <border>
      <left style="thick"/>
      <right style="thick"/>
      <top>
        <color indexed="63"/>
      </top>
      <bottom style="medium"/>
    </border>
    <border>
      <left style="medium"/>
      <right style="thin"/>
      <top style="thick"/>
      <bottom style="thin"/>
    </border>
    <border>
      <left style="medium"/>
      <right style="thin"/>
      <top>
        <color indexed="63"/>
      </top>
      <bottom style="thick"/>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style="medium"/>
      <bottom style="medium"/>
    </border>
    <border>
      <left/>
      <right style="thin"/>
      <top style="thick"/>
      <bottom style="thick"/>
    </border>
    <border>
      <left style="medium"/>
      <right style="medium"/>
      <top style="medium"/>
      <bottom style="medium"/>
    </border>
    <border>
      <left/>
      <right style="medium"/>
      <top style="medium"/>
      <bottom style="medium"/>
    </border>
    <border>
      <left style="medium"/>
      <right style="medium"/>
      <top/>
      <bottom style="medium"/>
    </border>
    <border>
      <left style="medium"/>
      <right style="medium">
        <color indexed="8"/>
      </right>
      <top>
        <color indexed="63"/>
      </top>
      <bottom style="medium"/>
    </border>
    <border>
      <left style="thin"/>
      <right style="thick"/>
      <top style="thick"/>
      <bottom style="thick"/>
    </border>
    <border>
      <left/>
      <right/>
      <top/>
      <bottom style="medium"/>
    </border>
    <border>
      <left style="thin"/>
      <right style="thin"/>
      <top style="medium"/>
      <bottom style="thin"/>
    </border>
    <border>
      <left style="thick"/>
      <right style="thin"/>
      <top style="medium"/>
      <bottom style="medium"/>
    </border>
    <border>
      <left style="thin"/>
      <right style="thick"/>
      <top style="medium"/>
      <bottom style="medium"/>
    </border>
    <border>
      <left>
        <color indexed="63"/>
      </left>
      <right>
        <color indexed="63"/>
      </right>
      <top style="thin"/>
      <bottom/>
    </border>
    <border>
      <left/>
      <right/>
      <top style="medium"/>
      <bottom style="medium"/>
    </border>
    <border>
      <left style="thin"/>
      <right/>
      <top style="medium"/>
      <bottom style="thin"/>
    </border>
    <border>
      <left>
        <color indexed="63"/>
      </left>
      <right>
        <color indexed="63"/>
      </right>
      <top style="thick"/>
      <bottom style="thin"/>
    </border>
    <border>
      <left style="thin"/>
      <right style="medium"/>
      <top style="thick"/>
      <bottom style="thick"/>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style="medium"/>
    </border>
    <border>
      <left style="thin"/>
      <right style="thick"/>
      <top style="thick"/>
      <bottom/>
    </border>
    <border>
      <left style="thin"/>
      <right/>
      <top style="thin"/>
      <bottom style="medium"/>
    </border>
    <border>
      <left>
        <color indexed="63"/>
      </left>
      <right>
        <color indexed="63"/>
      </right>
      <top style="thin"/>
      <bottom style="medium"/>
    </border>
    <border>
      <left style="medium"/>
      <right/>
      <top style="medium"/>
      <bottom/>
    </border>
    <border>
      <left style="medium"/>
      <right/>
      <top/>
      <bottom/>
    </border>
    <border>
      <left style="medium"/>
      <right/>
      <top/>
      <bottom style="medium"/>
    </border>
    <border>
      <left/>
      <right/>
      <top style="medium"/>
      <bottom/>
    </border>
    <border>
      <left/>
      <right style="medium"/>
      <top style="medium"/>
      <bottom/>
    </border>
    <border>
      <left/>
      <right style="medium"/>
      <top/>
      <bottom/>
    </border>
    <border>
      <left/>
      <right style="medium"/>
      <top/>
      <bottom style="medium"/>
    </border>
    <border>
      <left style="thick"/>
      <right>
        <color indexed="63"/>
      </right>
      <top style="thin"/>
      <bottom>
        <color indexed="63"/>
      </bottom>
    </border>
    <border>
      <left>
        <color indexed="63"/>
      </left>
      <right style="thick"/>
      <top style="thin"/>
      <bottom>
        <color indexed="63"/>
      </bottom>
    </border>
    <border>
      <left style="medium"/>
      <right/>
      <top style="medium"/>
      <bottom style="medium"/>
    </border>
    <border>
      <left style="thick"/>
      <right/>
      <top style="thick"/>
      <bottom/>
    </border>
    <border>
      <left style="thick"/>
      <right/>
      <top/>
      <bottom style="medium"/>
    </border>
    <border>
      <left style="thin"/>
      <right style="thin"/>
      <top style="thick"/>
      <bottom/>
    </border>
    <border>
      <left style="thin"/>
      <right style="thin"/>
      <top/>
      <bottom style="medium"/>
    </border>
    <border>
      <left style="medium"/>
      <right style="medium"/>
      <top style="medium"/>
      <bottom>
        <color indexed="63"/>
      </bottom>
    </border>
    <border>
      <left style="medium"/>
      <right style="medium"/>
      <top>
        <color indexed="63"/>
      </top>
      <bottom>
        <color indexed="63"/>
      </bottom>
    </border>
    <border>
      <left style="thick"/>
      <right style="thin"/>
      <top style="thin"/>
      <bottom style="medium"/>
    </border>
    <border>
      <left style="thin"/>
      <right style="thin"/>
      <top style="thin"/>
      <bottom style="medium"/>
    </border>
    <border>
      <left style="thin"/>
      <right style="thick"/>
      <top/>
      <bottom style="medium"/>
    </border>
    <border>
      <left style="thick"/>
      <right style="thin"/>
      <top>
        <color indexed="63"/>
      </top>
      <bottom>
        <color indexed="63"/>
      </bottom>
    </border>
    <border>
      <left style="thin"/>
      <right style="thick"/>
      <top>
        <color indexed="63"/>
      </top>
      <bottom>
        <color indexed="63"/>
      </bottom>
    </border>
    <border>
      <left style="thick"/>
      <right style="thin"/>
      <top style="thick"/>
      <bottom style="medium"/>
    </border>
    <border>
      <left style="thin"/>
      <right style="thin"/>
      <top style="thick"/>
      <bottom style="medium"/>
    </border>
    <border>
      <left style="thin"/>
      <right>
        <color indexed="63"/>
      </right>
      <top style="thick"/>
      <bottom style="medium"/>
    </border>
    <border>
      <left style="thick"/>
      <right>
        <color indexed="63"/>
      </right>
      <top style="thin"/>
      <bottom style="medium"/>
    </border>
    <border>
      <left>
        <color indexed="63"/>
      </left>
      <right style="thick"/>
      <top style="thin"/>
      <bottom style="medium"/>
    </border>
    <border>
      <left/>
      <right style="thin"/>
      <top style="thin"/>
      <bottom style="medium"/>
    </border>
    <border>
      <left style="thick"/>
      <right style="thin"/>
      <top style="thick"/>
      <bottom/>
    </border>
    <border>
      <left style="thick"/>
      <right style="thin"/>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6">
    <xf numFmtId="0" fontId="0" fillId="0" borderId="0" xfId="0" applyAlignment="1">
      <alignment/>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9" fontId="0" fillId="33" borderId="11" xfId="0" applyNumberFormat="1" applyFont="1" applyFill="1" applyBorder="1" applyAlignment="1" applyProtection="1">
      <alignment/>
      <protection/>
    </xf>
    <xf numFmtId="0" fontId="8" fillId="34" borderId="13" xfId="0" applyFont="1" applyFill="1" applyBorder="1" applyAlignment="1" applyProtection="1">
      <alignment/>
      <protection/>
    </xf>
    <xf numFmtId="9" fontId="8" fillId="34" borderId="13" xfId="0" applyNumberFormat="1" applyFont="1" applyFill="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horizontal="left"/>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0" fillId="0" borderId="0" xfId="0" applyFont="1" applyAlignment="1" applyProtection="1">
      <alignment vertical="center"/>
      <protection/>
    </xf>
    <xf numFmtId="0" fontId="2" fillId="0" borderId="0" xfId="0" applyFont="1" applyAlignment="1" applyProtection="1">
      <alignment vertical="center"/>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18" xfId="0" applyFont="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0" borderId="19" xfId="0" applyFont="1" applyBorder="1" applyAlignment="1" applyProtection="1">
      <alignment/>
      <protection/>
    </xf>
    <xf numFmtId="0" fontId="3" fillId="33" borderId="20" xfId="0" applyFont="1" applyFill="1" applyBorder="1" applyAlignment="1" applyProtection="1">
      <alignment/>
      <protection/>
    </xf>
    <xf numFmtId="0" fontId="3" fillId="0" borderId="0" xfId="0" applyFont="1" applyFill="1" applyBorder="1" applyAlignment="1" applyProtection="1">
      <alignment/>
      <protection/>
    </xf>
    <xf numFmtId="164" fontId="0" fillId="0" borderId="0" xfId="63" applyNumberFormat="1" applyFont="1" applyAlignment="1" applyProtection="1">
      <alignment/>
      <protection/>
    </xf>
    <xf numFmtId="164" fontId="0" fillId="0" borderId="0" xfId="0" applyNumberFormat="1" applyFont="1" applyAlignment="1" applyProtection="1">
      <alignment/>
      <protection/>
    </xf>
    <xf numFmtId="0" fontId="3" fillId="33" borderId="10" xfId="0" applyFont="1" applyFill="1" applyBorder="1" applyAlignment="1" applyProtection="1">
      <alignment/>
      <protection/>
    </xf>
    <xf numFmtId="0" fontId="3" fillId="0" borderId="14" xfId="0" applyFont="1" applyBorder="1" applyAlignment="1" applyProtection="1">
      <alignment/>
      <protection/>
    </xf>
    <xf numFmtId="9" fontId="0" fillId="35" borderId="15" xfId="0" applyNumberFormat="1" applyFont="1" applyFill="1" applyBorder="1" applyAlignment="1" applyProtection="1">
      <alignment/>
      <protection/>
    </xf>
    <xf numFmtId="9" fontId="0" fillId="35" borderId="11" xfId="0" applyNumberFormat="1" applyFont="1" applyFill="1" applyBorder="1" applyAlignment="1" applyProtection="1">
      <alignment/>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0" borderId="0" xfId="0" applyFont="1" applyAlignment="1" applyProtection="1">
      <alignment horizontal="center" vertical="center"/>
      <protection/>
    </xf>
    <xf numFmtId="164" fontId="0" fillId="0" borderId="0" xfId="62" applyNumberFormat="1" applyFont="1" applyAlignment="1" applyProtection="1">
      <alignment/>
      <protection/>
    </xf>
    <xf numFmtId="164" fontId="0" fillId="0" borderId="0" xfId="0" applyNumberFormat="1" applyFont="1" applyAlignment="1" applyProtection="1">
      <alignment/>
      <protection/>
    </xf>
    <xf numFmtId="0" fontId="4" fillId="0" borderId="0" xfId="0" applyFont="1" applyBorder="1" applyAlignment="1" applyProtection="1">
      <alignment horizontal="center"/>
      <protection/>
    </xf>
    <xf numFmtId="0" fontId="7" fillId="0" borderId="15" xfId="0" applyFont="1" applyBorder="1" applyAlignment="1" applyProtection="1">
      <alignment horizontal="center"/>
      <protection/>
    </xf>
    <xf numFmtId="0" fontId="7" fillId="0" borderId="23" xfId="0" applyFont="1" applyBorder="1" applyAlignment="1" applyProtection="1">
      <alignment horizontal="center"/>
      <protection/>
    </xf>
    <xf numFmtId="0" fontId="7" fillId="0" borderId="16" xfId="0" applyFont="1" applyFill="1" applyBorder="1" applyAlignment="1" applyProtection="1">
      <alignment horizontal="center" vertical="center" wrapText="1"/>
      <protection/>
    </xf>
    <xf numFmtId="0" fontId="7" fillId="33" borderId="10" xfId="0" applyFont="1" applyFill="1" applyBorder="1" applyAlignment="1" applyProtection="1">
      <alignment/>
      <protection/>
    </xf>
    <xf numFmtId="0" fontId="6" fillId="0" borderId="0" xfId="0" applyFont="1" applyAlignment="1" applyProtection="1">
      <alignment horizontal="left"/>
      <protection/>
    </xf>
    <xf numFmtId="1" fontId="8" fillId="34" borderId="13" xfId="0" applyNumberFormat="1" applyFont="1" applyFill="1" applyBorder="1" applyAlignment="1" applyProtection="1">
      <alignment/>
      <protection/>
    </xf>
    <xf numFmtId="1" fontId="8" fillId="34" borderId="24" xfId="0" applyNumberFormat="1" applyFont="1" applyFill="1" applyBorder="1" applyAlignment="1" applyProtection="1">
      <alignment/>
      <protection/>
    </xf>
    <xf numFmtId="1" fontId="8" fillId="34" borderId="25" xfId="0" applyNumberFormat="1" applyFont="1" applyFill="1" applyBorder="1" applyAlignment="1" applyProtection="1">
      <alignment/>
      <protection/>
    </xf>
    <xf numFmtId="0" fontId="8" fillId="34" borderId="24" xfId="0" applyFont="1" applyFill="1" applyBorder="1" applyAlignment="1" applyProtection="1">
      <alignment/>
      <protection/>
    </xf>
    <xf numFmtId="0" fontId="0" fillId="33" borderId="26" xfId="0" applyFont="1" applyFill="1" applyBorder="1" applyAlignment="1" applyProtection="1">
      <alignment/>
      <protection/>
    </xf>
    <xf numFmtId="0" fontId="8" fillId="34" borderId="25" xfId="0" applyFont="1" applyFill="1" applyBorder="1" applyAlignment="1" applyProtection="1">
      <alignment/>
      <protection/>
    </xf>
    <xf numFmtId="0" fontId="0" fillId="33" borderId="27" xfId="0" applyFont="1" applyFill="1" applyBorder="1" applyAlignment="1" applyProtection="1">
      <alignment/>
      <protection/>
    </xf>
    <xf numFmtId="0" fontId="3" fillId="0" borderId="28" xfId="0" applyFont="1" applyBorder="1" applyAlignment="1" applyProtection="1">
      <alignment/>
      <protection/>
    </xf>
    <xf numFmtId="1" fontId="0" fillId="0" borderId="13" xfId="0" applyNumberFormat="1" applyFont="1" applyBorder="1" applyAlignment="1" applyProtection="1">
      <alignment/>
      <protection locked="0"/>
    </xf>
    <xf numFmtId="1" fontId="0" fillId="0" borderId="29" xfId="0" applyNumberFormat="1" applyFont="1" applyBorder="1" applyAlignment="1" applyProtection="1">
      <alignment/>
      <protection locked="0"/>
    </xf>
    <xf numFmtId="1" fontId="8" fillId="33" borderId="11" xfId="0" applyNumberFormat="1" applyFont="1" applyFill="1" applyBorder="1" applyAlignment="1" applyProtection="1">
      <alignment/>
      <protection/>
    </xf>
    <xf numFmtId="1" fontId="0" fillId="33" borderId="11" xfId="0" applyNumberFormat="1" applyFont="1" applyFill="1" applyBorder="1" applyAlignment="1" applyProtection="1">
      <alignment/>
      <protection/>
    </xf>
    <xf numFmtId="1" fontId="0" fillId="33" borderId="27" xfId="0" applyNumberFormat="1" applyFont="1" applyFill="1" applyBorder="1" applyAlignment="1" applyProtection="1">
      <alignment/>
      <protection/>
    </xf>
    <xf numFmtId="1" fontId="0" fillId="33" borderId="26" xfId="0" applyNumberFormat="1" applyFont="1" applyFill="1" applyBorder="1" applyAlignment="1" applyProtection="1">
      <alignment/>
      <protection/>
    </xf>
    <xf numFmtId="0" fontId="3" fillId="0" borderId="0" xfId="59" applyFont="1" applyProtection="1">
      <alignment/>
      <protection/>
    </xf>
    <xf numFmtId="0" fontId="0" fillId="0" borderId="0" xfId="59" applyFont="1" applyProtection="1">
      <alignment/>
      <protection/>
    </xf>
    <xf numFmtId="0" fontId="0" fillId="0" borderId="0" xfId="59" applyProtection="1">
      <alignment/>
      <protection/>
    </xf>
    <xf numFmtId="0" fontId="3" fillId="0" borderId="23" xfId="59" applyFont="1" applyBorder="1" applyAlignment="1" applyProtection="1">
      <alignment horizontal="center"/>
      <protection/>
    </xf>
    <xf numFmtId="0" fontId="3" fillId="0" borderId="15" xfId="59" applyFont="1" applyBorder="1" applyAlignment="1" applyProtection="1">
      <alignment horizontal="center"/>
      <protection/>
    </xf>
    <xf numFmtId="0" fontId="8" fillId="0" borderId="16" xfId="59" applyFont="1" applyBorder="1" applyAlignment="1" applyProtection="1">
      <alignment horizontal="center" vertical="center" wrapText="1"/>
      <protection/>
    </xf>
    <xf numFmtId="0" fontId="8" fillId="0" borderId="17" xfId="59" applyFont="1" applyBorder="1" applyAlignment="1" applyProtection="1">
      <alignment horizontal="center" vertical="center" wrapText="1"/>
      <protection/>
    </xf>
    <xf numFmtId="0" fontId="8" fillId="0" borderId="30" xfId="59" applyFont="1" applyBorder="1" applyAlignment="1" applyProtection="1">
      <alignment horizontal="center" vertical="center" wrapText="1"/>
      <protection/>
    </xf>
    <xf numFmtId="0" fontId="8" fillId="0" borderId="0" xfId="59" applyFont="1" applyProtection="1">
      <alignment/>
      <protection/>
    </xf>
    <xf numFmtId="0" fontId="3" fillId="36" borderId="31" xfId="59" applyFont="1" applyFill="1" applyBorder="1" applyAlignment="1" applyProtection="1">
      <alignment wrapText="1"/>
      <protection/>
    </xf>
    <xf numFmtId="0" fontId="0" fillId="36" borderId="13" xfId="59" applyFont="1" applyFill="1" applyBorder="1" applyProtection="1">
      <alignment/>
      <protection/>
    </xf>
    <xf numFmtId="0" fontId="0" fillId="36" borderId="25" xfId="59" applyFont="1" applyFill="1" applyBorder="1" applyProtection="1">
      <alignment/>
      <protection/>
    </xf>
    <xf numFmtId="0" fontId="0" fillId="36" borderId="24" xfId="59" applyFont="1" applyFill="1" applyBorder="1" applyProtection="1">
      <alignment/>
      <protection/>
    </xf>
    <xf numFmtId="9" fontId="0" fillId="36" borderId="13" xfId="59" applyNumberFormat="1" applyFont="1" applyFill="1" applyBorder="1" applyProtection="1">
      <alignment/>
      <protection/>
    </xf>
    <xf numFmtId="0" fontId="3" fillId="37" borderId="31" xfId="59" applyFont="1" applyFill="1" applyBorder="1" applyProtection="1">
      <alignment/>
      <protection/>
    </xf>
    <xf numFmtId="0" fontId="0" fillId="37" borderId="13" xfId="59" applyFont="1" applyFill="1" applyBorder="1" applyProtection="1">
      <alignment/>
      <protection/>
    </xf>
    <xf numFmtId="0" fontId="0" fillId="37" borderId="25" xfId="59" applyFont="1" applyFill="1" applyBorder="1" applyProtection="1">
      <alignment/>
      <protection/>
    </xf>
    <xf numFmtId="0" fontId="0" fillId="37" borderId="24" xfId="59" applyFont="1" applyFill="1" applyBorder="1" applyProtection="1">
      <alignment/>
      <protection/>
    </xf>
    <xf numFmtId="9" fontId="0" fillId="37" borderId="13" xfId="59" applyNumberFormat="1" applyFont="1" applyFill="1" applyBorder="1" applyProtection="1">
      <alignment/>
      <protection/>
    </xf>
    <xf numFmtId="0" fontId="3" fillId="36" borderId="31" xfId="59" applyFont="1" applyFill="1" applyBorder="1" applyProtection="1">
      <alignment/>
      <protection/>
    </xf>
    <xf numFmtId="0" fontId="3" fillId="38" borderId="31" xfId="59" applyFont="1" applyFill="1" applyBorder="1" applyProtection="1">
      <alignment/>
      <protection/>
    </xf>
    <xf numFmtId="0" fontId="0" fillId="38" borderId="13" xfId="59" applyFont="1" applyFill="1" applyBorder="1" applyProtection="1">
      <alignment/>
      <protection/>
    </xf>
    <xf numFmtId="0" fontId="0" fillId="38" borderId="25" xfId="59" applyFont="1" applyFill="1" applyBorder="1" applyProtection="1">
      <alignment/>
      <protection/>
    </xf>
    <xf numFmtId="0" fontId="0" fillId="38" borderId="24" xfId="59" applyFont="1" applyFill="1" applyBorder="1" applyProtection="1">
      <alignment/>
      <protection/>
    </xf>
    <xf numFmtId="0" fontId="3" fillId="39" borderId="31" xfId="59" applyFont="1" applyFill="1" applyBorder="1" applyProtection="1">
      <alignment/>
      <protection/>
    </xf>
    <xf numFmtId="0" fontId="0" fillId="39" borderId="13" xfId="59" applyFont="1" applyFill="1" applyBorder="1" applyProtection="1">
      <alignment/>
      <protection/>
    </xf>
    <xf numFmtId="0" fontId="0" fillId="39" borderId="25" xfId="59" applyFont="1" applyFill="1" applyBorder="1" applyProtection="1">
      <alignment/>
      <protection/>
    </xf>
    <xf numFmtId="0" fontId="0" fillId="39" borderId="24" xfId="59" applyFont="1" applyFill="1" applyBorder="1" applyProtection="1">
      <alignment/>
      <protection/>
    </xf>
    <xf numFmtId="0" fontId="3" fillId="38" borderId="19" xfId="59" applyFont="1" applyFill="1" applyBorder="1" applyProtection="1">
      <alignment/>
      <protection/>
    </xf>
    <xf numFmtId="0" fontId="5" fillId="38" borderId="13" xfId="59" applyFont="1" applyFill="1" applyBorder="1" applyProtection="1">
      <alignment/>
      <protection/>
    </xf>
    <xf numFmtId="0" fontId="5" fillId="38" borderId="32" xfId="59" applyFont="1" applyFill="1" applyBorder="1" applyProtection="1">
      <alignment/>
      <protection/>
    </xf>
    <xf numFmtId="0" fontId="5" fillId="38" borderId="33" xfId="59" applyFont="1" applyFill="1" applyBorder="1" applyProtection="1">
      <alignment/>
      <protection/>
    </xf>
    <xf numFmtId="0" fontId="5" fillId="38" borderId="34" xfId="59" applyFont="1" applyFill="1" applyBorder="1" applyProtection="1">
      <alignment/>
      <protection/>
    </xf>
    <xf numFmtId="0" fontId="3" fillId="39" borderId="19" xfId="59" applyFont="1" applyFill="1" applyBorder="1" applyProtection="1">
      <alignment/>
      <protection/>
    </xf>
    <xf numFmtId="0" fontId="0" fillId="38" borderId="16" xfId="59" applyFont="1" applyFill="1" applyBorder="1" applyProtection="1">
      <alignment/>
      <protection/>
    </xf>
    <xf numFmtId="0" fontId="0" fillId="38" borderId="32" xfId="59" applyFont="1" applyFill="1" applyBorder="1" applyProtection="1">
      <alignment/>
      <protection/>
    </xf>
    <xf numFmtId="0" fontId="0" fillId="38" borderId="33" xfId="59" applyFont="1" applyFill="1" applyBorder="1" applyProtection="1">
      <alignment/>
      <protection/>
    </xf>
    <xf numFmtId="0" fontId="0" fillId="38" borderId="34" xfId="59" applyFont="1" applyFill="1" applyBorder="1" applyProtection="1">
      <alignment/>
      <protection/>
    </xf>
    <xf numFmtId="0" fontId="3" fillId="40" borderId="10" xfId="59" applyFont="1" applyFill="1" applyBorder="1" applyAlignment="1" applyProtection="1">
      <alignment wrapText="1"/>
      <protection/>
    </xf>
    <xf numFmtId="0" fontId="0" fillId="40" borderId="11" xfId="59" applyFont="1" applyFill="1" applyBorder="1" applyProtection="1">
      <alignment/>
      <protection/>
    </xf>
    <xf numFmtId="0" fontId="0" fillId="40" borderId="27" xfId="59" applyFont="1" applyFill="1" applyBorder="1" applyProtection="1">
      <alignment/>
      <protection/>
    </xf>
    <xf numFmtId="0" fontId="0" fillId="40" borderId="26" xfId="59" applyFont="1" applyFill="1" applyBorder="1" applyProtection="1">
      <alignment/>
      <protection/>
    </xf>
    <xf numFmtId="0" fontId="52" fillId="0" borderId="0" xfId="59" applyFont="1">
      <alignment/>
      <protection/>
    </xf>
    <xf numFmtId="1" fontId="0" fillId="0" borderId="31" xfId="0" applyNumberFormat="1" applyFont="1" applyBorder="1" applyAlignment="1" applyProtection="1">
      <alignment/>
      <protection locked="0"/>
    </xf>
    <xf numFmtId="0" fontId="0" fillId="36" borderId="13" xfId="0" applyFont="1" applyFill="1" applyBorder="1" applyAlignment="1" applyProtection="1">
      <alignment horizontal="center" wrapText="1"/>
      <protection/>
    </xf>
    <xf numFmtId="0" fontId="0" fillId="37" borderId="13" xfId="0" applyFont="1" applyFill="1" applyBorder="1" applyAlignment="1" applyProtection="1">
      <alignment horizontal="center" wrapText="1"/>
      <protection/>
    </xf>
    <xf numFmtId="0" fontId="0" fillId="38" borderId="13" xfId="0" applyFont="1" applyFill="1" applyBorder="1" applyAlignment="1" applyProtection="1">
      <alignment horizontal="center" wrapText="1"/>
      <protection/>
    </xf>
    <xf numFmtId="0" fontId="0" fillId="38" borderId="32" xfId="0" applyFont="1" applyFill="1" applyBorder="1" applyAlignment="1" applyProtection="1">
      <alignment horizontal="center" wrapText="1"/>
      <protection/>
    </xf>
    <xf numFmtId="9" fontId="0" fillId="35" borderId="13" xfId="0" applyNumberFormat="1" applyFont="1" applyFill="1" applyBorder="1" applyAlignment="1" applyProtection="1">
      <alignment horizontal="right"/>
      <protection/>
    </xf>
    <xf numFmtId="9" fontId="0" fillId="41" borderId="11" xfId="0" applyNumberFormat="1" applyFont="1" applyFill="1" applyBorder="1" applyAlignment="1" applyProtection="1">
      <alignment horizontal="right"/>
      <protection/>
    </xf>
    <xf numFmtId="9" fontId="0" fillId="35" borderId="15" xfId="0" applyNumberFormat="1" applyFont="1" applyFill="1" applyBorder="1" applyAlignment="1" applyProtection="1">
      <alignment horizontal="right"/>
      <protection/>
    </xf>
    <xf numFmtId="9" fontId="0" fillId="35" borderId="11" xfId="0" applyNumberFormat="1" applyFont="1" applyFill="1" applyBorder="1" applyAlignment="1" applyProtection="1">
      <alignment horizontal="right"/>
      <protection/>
    </xf>
    <xf numFmtId="9" fontId="0" fillId="34" borderId="13" xfId="0" applyNumberFormat="1" applyFont="1" applyFill="1" applyBorder="1" applyAlignment="1" applyProtection="1">
      <alignment horizontal="right"/>
      <protection/>
    </xf>
    <xf numFmtId="9" fontId="0" fillId="33" borderId="11" xfId="0" applyNumberFormat="1" applyFont="1" applyFill="1" applyBorder="1" applyAlignment="1" applyProtection="1">
      <alignment horizontal="right"/>
      <protection/>
    </xf>
    <xf numFmtId="9" fontId="0" fillId="36" borderId="13" xfId="59" applyNumberFormat="1" applyFont="1" applyFill="1" applyBorder="1" applyAlignment="1" applyProtection="1">
      <alignment horizontal="right"/>
      <protection/>
    </xf>
    <xf numFmtId="9" fontId="0" fillId="37" borderId="13" xfId="59" applyNumberFormat="1" applyFont="1" applyFill="1" applyBorder="1" applyAlignment="1" applyProtection="1">
      <alignment horizontal="right"/>
      <protection/>
    </xf>
    <xf numFmtId="9" fontId="0" fillId="38" borderId="13" xfId="59" applyNumberFormat="1" applyFont="1" applyFill="1" applyBorder="1" applyAlignment="1" applyProtection="1">
      <alignment horizontal="right"/>
      <protection/>
    </xf>
    <xf numFmtId="9" fontId="0" fillId="39" borderId="13" xfId="59" applyNumberFormat="1" applyFont="1" applyFill="1" applyBorder="1" applyAlignment="1" applyProtection="1">
      <alignment horizontal="right"/>
      <protection/>
    </xf>
    <xf numFmtId="9" fontId="0" fillId="38" borderId="32" xfId="59" applyNumberFormat="1" applyFont="1" applyFill="1" applyBorder="1" applyAlignment="1" applyProtection="1">
      <alignment horizontal="right"/>
      <protection/>
    </xf>
    <xf numFmtId="9" fontId="0" fillId="40" borderId="11" xfId="59" applyNumberFormat="1" applyFont="1" applyFill="1" applyBorder="1" applyAlignment="1" applyProtection="1">
      <alignment horizontal="right"/>
      <protection/>
    </xf>
    <xf numFmtId="9" fontId="8" fillId="34" borderId="13" xfId="0" applyNumberFormat="1" applyFont="1" applyFill="1" applyBorder="1" applyAlignment="1" applyProtection="1">
      <alignment horizontal="right"/>
      <protection/>
    </xf>
    <xf numFmtId="9" fontId="8" fillId="33" borderId="11" xfId="0" applyNumberFormat="1" applyFont="1" applyFill="1" applyBorder="1" applyAlignment="1" applyProtection="1">
      <alignment horizontal="right"/>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horizontal="left" wrapText="1"/>
      <protection/>
    </xf>
    <xf numFmtId="0" fontId="0" fillId="0" borderId="18" xfId="0" applyFont="1" applyBorder="1" applyAlignment="1" applyProtection="1">
      <alignment horizontal="center" vertical="center" wrapText="1"/>
      <protection/>
    </xf>
    <xf numFmtId="0" fontId="3" fillId="0" borderId="0" xfId="0" applyFont="1" applyAlignment="1" applyProtection="1">
      <alignment wrapText="1"/>
      <protection/>
    </xf>
    <xf numFmtId="0" fontId="0" fillId="34" borderId="17" xfId="0" applyFont="1" applyFill="1" applyBorder="1" applyAlignment="1" applyProtection="1">
      <alignment horizontal="center" vertical="center" wrapText="1"/>
      <protection/>
    </xf>
    <xf numFmtId="9" fontId="0" fillId="35" borderId="13" xfId="62" applyFont="1" applyFill="1" applyBorder="1" applyAlignment="1" applyProtection="1">
      <alignment horizontal="right"/>
      <protection/>
    </xf>
    <xf numFmtId="9" fontId="0" fillId="35" borderId="13" xfId="62" applyFont="1" applyFill="1" applyBorder="1" applyAlignment="1" applyProtection="1">
      <alignment/>
      <protection/>
    </xf>
    <xf numFmtId="9" fontId="0" fillId="41" borderId="11" xfId="62" applyFont="1" applyFill="1" applyBorder="1" applyAlignment="1" applyProtection="1">
      <alignment/>
      <protection/>
    </xf>
    <xf numFmtId="9" fontId="0" fillId="35" borderId="11" xfId="62" applyFont="1" applyFill="1" applyBorder="1" applyAlignment="1" applyProtection="1">
      <alignment horizontal="right"/>
      <protection/>
    </xf>
    <xf numFmtId="9" fontId="0" fillId="35" borderId="15" xfId="62" applyFont="1" applyFill="1" applyBorder="1" applyAlignment="1" applyProtection="1">
      <alignment horizontal="right"/>
      <protection/>
    </xf>
    <xf numFmtId="0" fontId="3" fillId="0" borderId="0" xfId="0" applyFont="1" applyBorder="1" applyAlignment="1" applyProtection="1">
      <alignment/>
      <protection/>
    </xf>
    <xf numFmtId="1" fontId="0" fillId="0" borderId="0" xfId="0" applyNumberFormat="1" applyFont="1" applyBorder="1" applyAlignment="1" applyProtection="1">
      <alignment/>
      <protection locked="0"/>
    </xf>
    <xf numFmtId="1" fontId="0" fillId="0" borderId="0" xfId="0" applyNumberFormat="1" applyFont="1" applyFill="1" applyBorder="1" applyAlignment="1" applyProtection="1">
      <alignment/>
      <protection locked="0"/>
    </xf>
    <xf numFmtId="9" fontId="0" fillId="0" borderId="0" xfId="0" applyNumberFormat="1" applyFont="1" applyFill="1" applyBorder="1" applyAlignment="1" applyProtection="1">
      <alignment horizontal="right"/>
      <protection/>
    </xf>
    <xf numFmtId="9" fontId="0" fillId="0" borderId="0" xfId="62" applyFont="1" applyFill="1" applyBorder="1" applyAlignment="1" applyProtection="1">
      <alignment horizontal="right"/>
      <protection/>
    </xf>
    <xf numFmtId="9" fontId="0" fillId="0" borderId="0" xfId="0" applyNumberFormat="1" applyFont="1" applyFill="1" applyBorder="1" applyAlignment="1" applyProtection="1">
      <alignment/>
      <protection/>
    </xf>
    <xf numFmtId="9" fontId="0" fillId="35" borderId="13" xfId="62" applyFont="1" applyFill="1" applyBorder="1" applyAlignment="1" applyProtection="1">
      <alignment/>
      <protection/>
    </xf>
    <xf numFmtId="0" fontId="0" fillId="0" borderId="0" xfId="0" applyFont="1" applyAlignment="1">
      <alignment wrapText="1"/>
    </xf>
    <xf numFmtId="9" fontId="0" fillId="35" borderId="13" xfId="62" applyFont="1" applyFill="1" applyBorder="1" applyAlignment="1" applyProtection="1">
      <alignment horizontal="right"/>
      <protection/>
    </xf>
    <xf numFmtId="9" fontId="0" fillId="41" borderId="11" xfId="62" applyFont="1" applyFill="1" applyBorder="1" applyAlignment="1" applyProtection="1">
      <alignment horizontal="right"/>
      <protection/>
    </xf>
    <xf numFmtId="9" fontId="0" fillId="34" borderId="13" xfId="62" applyFont="1" applyFill="1" applyBorder="1" applyAlignment="1" applyProtection="1">
      <alignment/>
      <protection/>
    </xf>
    <xf numFmtId="9" fontId="0" fillId="33" borderId="11" xfId="62" applyFont="1" applyFill="1" applyBorder="1" applyAlignment="1" applyProtection="1">
      <alignment/>
      <protection/>
    </xf>
    <xf numFmtId="0" fontId="0" fillId="36" borderId="29" xfId="59" applyFont="1" applyFill="1" applyBorder="1" applyProtection="1">
      <alignment/>
      <protection/>
    </xf>
    <xf numFmtId="0" fontId="0" fillId="37" borderId="29" xfId="59" applyFont="1" applyFill="1" applyBorder="1" applyProtection="1">
      <alignment/>
      <protection/>
    </xf>
    <xf numFmtId="0" fontId="0" fillId="38" borderId="29" xfId="59" applyFont="1" applyFill="1" applyBorder="1" applyProtection="1">
      <alignment/>
      <protection/>
    </xf>
    <xf numFmtId="0" fontId="0" fillId="39" borderId="29" xfId="59" applyFont="1" applyFill="1" applyBorder="1" applyProtection="1">
      <alignment/>
      <protection/>
    </xf>
    <xf numFmtId="0" fontId="5" fillId="38" borderId="35" xfId="59" applyFont="1" applyFill="1" applyBorder="1" applyProtection="1">
      <alignment/>
      <protection/>
    </xf>
    <xf numFmtId="0" fontId="0" fillId="38" borderId="35" xfId="59" applyFont="1" applyFill="1" applyBorder="1" applyProtection="1">
      <alignment/>
      <protection/>
    </xf>
    <xf numFmtId="0" fontId="0" fillId="40" borderId="12" xfId="59" applyFont="1" applyFill="1" applyBorder="1" applyProtection="1">
      <alignment/>
      <protection/>
    </xf>
    <xf numFmtId="0" fontId="8" fillId="0" borderId="36"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9" fontId="0" fillId="36" borderId="13" xfId="62" applyFont="1" applyFill="1" applyBorder="1" applyAlignment="1" applyProtection="1">
      <alignment horizontal="right" wrapText="1"/>
      <protection/>
    </xf>
    <xf numFmtId="0" fontId="0" fillId="42" borderId="13" xfId="59" applyFont="1" applyFill="1" applyBorder="1" applyProtection="1">
      <alignment/>
      <protection/>
    </xf>
    <xf numFmtId="9" fontId="0" fillId="39" borderId="13" xfId="62" applyFont="1" applyFill="1" applyBorder="1" applyAlignment="1" applyProtection="1">
      <alignment horizontal="right" wrapText="1"/>
      <protection/>
    </xf>
    <xf numFmtId="9" fontId="0" fillId="40" borderId="11" xfId="62" applyFont="1" applyFill="1" applyBorder="1" applyAlignment="1" applyProtection="1">
      <alignment horizontal="right" wrapText="1"/>
      <protection/>
    </xf>
    <xf numFmtId="1" fontId="8" fillId="34" borderId="29" xfId="0" applyNumberFormat="1" applyFont="1" applyFill="1" applyBorder="1" applyAlignment="1" applyProtection="1">
      <alignment/>
      <protection/>
    </xf>
    <xf numFmtId="1" fontId="0" fillId="33" borderId="12" xfId="0" applyNumberFormat="1" applyFont="1" applyFill="1" applyBorder="1" applyAlignment="1" applyProtection="1">
      <alignment/>
      <protection/>
    </xf>
    <xf numFmtId="9" fontId="8" fillId="33" borderId="11" xfId="62" applyFont="1" applyFill="1" applyBorder="1" applyAlignment="1" applyProtection="1">
      <alignment horizontal="right"/>
      <protection/>
    </xf>
    <xf numFmtId="0" fontId="8" fillId="0" borderId="17" xfId="0"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9" fontId="0" fillId="33" borderId="11" xfId="62" applyFont="1" applyFill="1" applyBorder="1" applyAlignment="1" applyProtection="1">
      <alignment horizontal="right"/>
      <protection/>
    </xf>
    <xf numFmtId="9" fontId="8" fillId="34" borderId="13" xfId="62" applyFont="1" applyFill="1" applyBorder="1" applyAlignment="1" applyProtection="1">
      <alignment/>
      <protection/>
    </xf>
    <xf numFmtId="1" fontId="0" fillId="0" borderId="15" xfId="0" applyNumberFormat="1" applyFont="1" applyBorder="1" applyAlignment="1" applyProtection="1">
      <alignment/>
      <protection locked="0"/>
    </xf>
    <xf numFmtId="1" fontId="0" fillId="0" borderId="38" xfId="0" applyNumberFormat="1" applyFont="1" applyBorder="1" applyAlignment="1" applyProtection="1">
      <alignment/>
      <protection locked="0"/>
    </xf>
    <xf numFmtId="1" fontId="0" fillId="0" borderId="39" xfId="0" applyNumberFormat="1" applyFont="1" applyBorder="1" applyAlignment="1" applyProtection="1">
      <alignment/>
      <protection locked="0"/>
    </xf>
    <xf numFmtId="1" fontId="0" fillId="0" borderId="23" xfId="0" applyNumberFormat="1" applyFont="1" applyBorder="1" applyAlignment="1" applyProtection="1">
      <alignment/>
      <protection locked="0"/>
    </xf>
    <xf numFmtId="1" fontId="0" fillId="0" borderId="11" xfId="0" applyNumberFormat="1" applyFont="1" applyBorder="1" applyAlignment="1" applyProtection="1">
      <alignment/>
      <protection locked="0"/>
    </xf>
    <xf numFmtId="1" fontId="0" fillId="0" borderId="12" xfId="0" applyNumberFormat="1" applyFont="1" applyBorder="1" applyAlignment="1" applyProtection="1">
      <alignment/>
      <protection locked="0"/>
    </xf>
    <xf numFmtId="1" fontId="0" fillId="0" borderId="27" xfId="0" applyNumberFormat="1" applyFont="1" applyBorder="1" applyAlignment="1" applyProtection="1">
      <alignment/>
      <protection locked="0"/>
    </xf>
    <xf numFmtId="1" fontId="0" fillId="0" borderId="26" xfId="0" applyNumberFormat="1" applyFont="1" applyBorder="1" applyAlignment="1" applyProtection="1">
      <alignment/>
      <protection locked="0"/>
    </xf>
    <xf numFmtId="1" fontId="0" fillId="0" borderId="25" xfId="0" applyNumberFormat="1" applyFont="1" applyBorder="1" applyAlignment="1" applyProtection="1">
      <alignment/>
      <protection locked="0"/>
    </xf>
    <xf numFmtId="1" fontId="53" fillId="0" borderId="13" xfId="0" applyNumberFormat="1" applyFont="1" applyBorder="1" applyAlignment="1" applyProtection="1">
      <alignment/>
      <protection locked="0"/>
    </xf>
    <xf numFmtId="0" fontId="0" fillId="36" borderId="13" xfId="0" applyFont="1" applyFill="1" applyBorder="1" applyAlignment="1" applyProtection="1">
      <alignment/>
      <protection/>
    </xf>
    <xf numFmtId="0" fontId="0" fillId="36" borderId="25" xfId="0" applyFont="1" applyFill="1" applyBorder="1" applyAlignment="1" applyProtection="1">
      <alignment/>
      <protection/>
    </xf>
    <xf numFmtId="1" fontId="0" fillId="36" borderId="13" xfId="0" applyNumberFormat="1" applyFont="1" applyFill="1" applyBorder="1" applyAlignment="1" applyProtection="1">
      <alignment/>
      <protection/>
    </xf>
    <xf numFmtId="1" fontId="8" fillId="43" borderId="13" xfId="0" applyNumberFormat="1" applyFont="1" applyFill="1" applyBorder="1" applyAlignment="1" applyProtection="1">
      <alignment/>
      <protection/>
    </xf>
    <xf numFmtId="1" fontId="0" fillId="44" borderId="11" xfId="0" applyNumberFormat="1" applyFont="1" applyFill="1" applyBorder="1" applyAlignment="1" applyProtection="1">
      <alignment/>
      <protection/>
    </xf>
    <xf numFmtId="1" fontId="3" fillId="0" borderId="0" xfId="0" applyNumberFormat="1" applyFont="1" applyFill="1" applyBorder="1" applyAlignment="1" applyProtection="1">
      <alignment/>
      <protection locked="0"/>
    </xf>
    <xf numFmtId="1" fontId="0" fillId="0" borderId="0" xfId="0" applyNumberFormat="1" applyFont="1" applyBorder="1" applyAlignment="1" applyProtection="1">
      <alignment/>
      <protection locked="0"/>
    </xf>
    <xf numFmtId="1" fontId="0" fillId="39" borderId="13" xfId="59" applyNumberFormat="1" applyFont="1" applyFill="1" applyBorder="1" applyProtection="1">
      <alignment/>
      <protection/>
    </xf>
    <xf numFmtId="1" fontId="0" fillId="39" borderId="29" xfId="59" applyNumberFormat="1" applyFont="1" applyFill="1" applyBorder="1" applyProtection="1">
      <alignment/>
      <protection/>
    </xf>
    <xf numFmtId="0" fontId="9" fillId="0" borderId="40" xfId="0" applyFont="1" applyBorder="1" applyAlignment="1">
      <alignment horizontal="center" vertical="center" wrapText="1"/>
    </xf>
    <xf numFmtId="0" fontId="10" fillId="0" borderId="17" xfId="0" applyFont="1" applyBorder="1" applyAlignment="1" applyProtection="1">
      <alignment horizontal="center" vertical="center" wrapText="1"/>
      <protection/>
    </xf>
    <xf numFmtId="0" fontId="10" fillId="0" borderId="0" xfId="0" applyFont="1" applyAlignment="1">
      <alignment wrapText="1"/>
    </xf>
    <xf numFmtId="1" fontId="0" fillId="42" borderId="13" xfId="59" applyNumberFormat="1" applyFont="1" applyFill="1" applyBorder="1" applyProtection="1">
      <alignment/>
      <protection/>
    </xf>
    <xf numFmtId="1" fontId="0" fillId="36" borderId="13" xfId="59" applyNumberFormat="1" applyFont="1" applyFill="1" applyBorder="1" applyProtection="1">
      <alignment/>
      <protection/>
    </xf>
    <xf numFmtId="0" fontId="8" fillId="42" borderId="0" xfId="0" applyFont="1" applyFill="1" applyBorder="1" applyAlignment="1" applyProtection="1">
      <alignment horizontal="center" vertical="center" wrapText="1"/>
      <protection/>
    </xf>
    <xf numFmtId="1" fontId="8" fillId="42" borderId="13" xfId="0" applyNumberFormat="1" applyFont="1" applyFill="1" applyBorder="1" applyAlignment="1" applyProtection="1">
      <alignment/>
      <protection/>
    </xf>
    <xf numFmtId="1" fontId="0" fillId="42" borderId="11" xfId="0" applyNumberFormat="1" applyFont="1" applyFill="1" applyBorder="1" applyAlignment="1" applyProtection="1">
      <alignment/>
      <protection/>
    </xf>
    <xf numFmtId="0" fontId="3" fillId="0" borderId="38" xfId="0" applyFont="1" applyBorder="1" applyAlignment="1" applyProtection="1">
      <alignment horizontal="center"/>
      <protection/>
    </xf>
    <xf numFmtId="0" fontId="0" fillId="34" borderId="18" xfId="0" applyFont="1" applyFill="1" applyBorder="1" applyAlignment="1" applyProtection="1">
      <alignment horizontal="center" vertical="center" wrapText="1"/>
      <protection/>
    </xf>
    <xf numFmtId="9" fontId="0" fillId="35" borderId="29" xfId="0" applyNumberFormat="1" applyFont="1" applyFill="1" applyBorder="1" applyAlignment="1" applyProtection="1">
      <alignment horizontal="right"/>
      <protection/>
    </xf>
    <xf numFmtId="9" fontId="0" fillId="41" borderId="12" xfId="0" applyNumberFormat="1" applyFont="1" applyFill="1" applyBorder="1" applyAlignment="1" applyProtection="1">
      <alignment horizontal="right"/>
      <protection/>
    </xf>
    <xf numFmtId="0" fontId="3" fillId="0" borderId="41" xfId="0" applyFont="1" applyBorder="1" applyAlignment="1" applyProtection="1">
      <alignment horizontal="center"/>
      <protection/>
    </xf>
    <xf numFmtId="9" fontId="0" fillId="45" borderId="12" xfId="0" applyNumberFormat="1" applyFont="1" applyFill="1" applyBorder="1" applyAlignment="1" applyProtection="1">
      <alignment horizontal="right"/>
      <protection/>
    </xf>
    <xf numFmtId="0" fontId="3" fillId="0" borderId="38" xfId="59" applyFont="1" applyBorder="1" applyAlignment="1" applyProtection="1">
      <alignment horizontal="center"/>
      <protection/>
    </xf>
    <xf numFmtId="0" fontId="8" fillId="0" borderId="18" xfId="59" applyFont="1" applyBorder="1" applyAlignment="1" applyProtection="1">
      <alignment horizontal="center" vertical="center" wrapText="1"/>
      <protection/>
    </xf>
    <xf numFmtId="9" fontId="0" fillId="36" borderId="29" xfId="59" applyNumberFormat="1" applyFont="1" applyFill="1" applyBorder="1" applyProtection="1">
      <alignment/>
      <protection/>
    </xf>
    <xf numFmtId="9" fontId="0" fillId="37" borderId="29" xfId="59" applyNumberFormat="1" applyFont="1" applyFill="1" applyBorder="1" applyProtection="1">
      <alignment/>
      <protection/>
    </xf>
    <xf numFmtId="9" fontId="0" fillId="36" borderId="29" xfId="0" applyNumberFormat="1" applyFont="1" applyFill="1" applyBorder="1" applyAlignment="1" applyProtection="1">
      <alignment horizontal="right"/>
      <protection/>
    </xf>
    <xf numFmtId="9" fontId="0" fillId="36" borderId="29" xfId="59" applyNumberFormat="1" applyFont="1" applyFill="1" applyBorder="1" applyAlignment="1" applyProtection="1">
      <alignment horizontal="right"/>
      <protection/>
    </xf>
    <xf numFmtId="9" fontId="0" fillId="37" borderId="29" xfId="59" applyNumberFormat="1" applyFont="1" applyFill="1" applyBorder="1" applyAlignment="1" applyProtection="1">
      <alignment horizontal="right"/>
      <protection/>
    </xf>
    <xf numFmtId="9" fontId="0" fillId="38" borderId="29" xfId="59" applyNumberFormat="1" applyFont="1" applyFill="1" applyBorder="1" applyAlignment="1" applyProtection="1">
      <alignment horizontal="right"/>
      <protection/>
    </xf>
    <xf numFmtId="9" fontId="0" fillId="39" borderId="29" xfId="59" applyNumberFormat="1" applyFont="1" applyFill="1" applyBorder="1" applyAlignment="1" applyProtection="1">
      <alignment horizontal="right"/>
      <protection/>
    </xf>
    <xf numFmtId="9" fontId="0" fillId="38" borderId="35" xfId="59" applyNumberFormat="1" applyFont="1" applyFill="1" applyBorder="1" applyAlignment="1" applyProtection="1">
      <alignment horizontal="right"/>
      <protection/>
    </xf>
    <xf numFmtId="9" fontId="0" fillId="40" borderId="12" xfId="59" applyNumberFormat="1" applyFont="1" applyFill="1" applyBorder="1" applyAlignment="1" applyProtection="1">
      <alignment horizontal="right"/>
      <protection/>
    </xf>
    <xf numFmtId="0" fontId="0" fillId="0" borderId="42" xfId="59" applyFont="1" applyBorder="1" applyProtection="1">
      <alignment/>
      <protection/>
    </xf>
    <xf numFmtId="0" fontId="3" fillId="0" borderId="43" xfId="0" applyFont="1" applyBorder="1" applyAlignment="1" applyProtection="1">
      <alignment/>
      <protection/>
    </xf>
    <xf numFmtId="1" fontId="0" fillId="0" borderId="14" xfId="0" applyNumberFormat="1" applyFont="1" applyBorder="1" applyAlignment="1" applyProtection="1">
      <alignment/>
      <protection locked="0"/>
    </xf>
    <xf numFmtId="0" fontId="3" fillId="0" borderId="44" xfId="0" applyFont="1" applyBorder="1" applyAlignment="1" applyProtection="1">
      <alignment/>
      <protection/>
    </xf>
    <xf numFmtId="1" fontId="0" fillId="0" borderId="10" xfId="0" applyNumberFormat="1" applyFont="1" applyBorder="1" applyAlignment="1" applyProtection="1">
      <alignment/>
      <protection locked="0"/>
    </xf>
    <xf numFmtId="0" fontId="0" fillId="0" borderId="0" xfId="59" applyFont="1" applyBorder="1" applyAlignment="1" applyProtection="1">
      <alignment horizontal="left" vertical="top"/>
      <protection locked="0"/>
    </xf>
    <xf numFmtId="0" fontId="3" fillId="0" borderId="0" xfId="59" applyFont="1" applyAlignment="1" applyProtection="1">
      <alignment horizontal="center" vertical="center"/>
      <protection/>
    </xf>
    <xf numFmtId="0" fontId="3" fillId="0" borderId="45" xfId="0" applyFont="1" applyBorder="1" applyAlignment="1" applyProtection="1">
      <alignment/>
      <protection/>
    </xf>
    <xf numFmtId="1" fontId="0" fillId="0" borderId="46" xfId="0" applyNumberFormat="1" applyFont="1" applyBorder="1" applyAlignment="1" applyProtection="1">
      <alignment/>
      <protection locked="0"/>
    </xf>
    <xf numFmtId="1" fontId="0" fillId="0" borderId="47" xfId="0" applyNumberFormat="1" applyFont="1" applyBorder="1" applyAlignment="1" applyProtection="1">
      <alignment/>
      <protection locked="0"/>
    </xf>
    <xf numFmtId="1" fontId="0" fillId="0" borderId="48" xfId="0" applyNumberFormat="1" applyFont="1" applyBorder="1" applyAlignment="1" applyProtection="1">
      <alignment/>
      <protection locked="0"/>
    </xf>
    <xf numFmtId="1" fontId="0" fillId="0" borderId="49" xfId="0" applyNumberFormat="1" applyFont="1" applyBorder="1" applyAlignment="1" applyProtection="1">
      <alignment/>
      <protection locked="0"/>
    </xf>
    <xf numFmtId="9" fontId="0" fillId="35" borderId="46" xfId="0" applyNumberFormat="1" applyFont="1" applyFill="1" applyBorder="1" applyAlignment="1" applyProtection="1">
      <alignment horizontal="right"/>
      <protection/>
    </xf>
    <xf numFmtId="9" fontId="0" fillId="35" borderId="46" xfId="62" applyFont="1" applyFill="1" applyBorder="1" applyAlignment="1" applyProtection="1">
      <alignment horizontal="right"/>
      <protection/>
    </xf>
    <xf numFmtId="0" fontId="3" fillId="0" borderId="21" xfId="0" applyFont="1" applyBorder="1" applyAlignment="1" applyProtection="1">
      <alignment/>
      <protection/>
    </xf>
    <xf numFmtId="1" fontId="0" fillId="0" borderId="22" xfId="0" applyNumberFormat="1" applyFont="1" applyBorder="1" applyAlignment="1" applyProtection="1">
      <alignment/>
      <protection locked="0"/>
    </xf>
    <xf numFmtId="1" fontId="0" fillId="0" borderId="41" xfId="0" applyNumberFormat="1" applyFont="1" applyBorder="1" applyAlignment="1" applyProtection="1">
      <alignment/>
      <protection locked="0"/>
    </xf>
    <xf numFmtId="1" fontId="0" fillId="0" borderId="50" xfId="0" applyNumberFormat="1" applyFont="1" applyBorder="1" applyAlignment="1" applyProtection="1">
      <alignment/>
      <protection locked="0"/>
    </xf>
    <xf numFmtId="9" fontId="0" fillId="35" borderId="22" xfId="0" applyNumberFormat="1" applyFont="1" applyFill="1" applyBorder="1" applyAlignment="1" applyProtection="1">
      <alignment horizontal="right"/>
      <protection/>
    </xf>
    <xf numFmtId="9" fontId="0" fillId="35" borderId="22" xfId="62" applyFont="1" applyFill="1" applyBorder="1" applyAlignment="1" applyProtection="1">
      <alignment horizontal="right"/>
      <protection/>
    </xf>
    <xf numFmtId="0" fontId="3" fillId="0" borderId="19" xfId="0" applyFont="1" applyBorder="1" applyAlignment="1" applyProtection="1">
      <alignment horizontal="left"/>
      <protection/>
    </xf>
    <xf numFmtId="0" fontId="6" fillId="0" borderId="0" xfId="0" applyFont="1" applyAlignment="1" applyProtection="1">
      <alignment/>
      <protection/>
    </xf>
    <xf numFmtId="0" fontId="0" fillId="0" borderId="0" xfId="0" applyFont="1" applyAlignment="1">
      <alignment/>
    </xf>
    <xf numFmtId="0" fontId="3" fillId="0" borderId="15" xfId="0" applyFont="1" applyBorder="1" applyAlignment="1">
      <alignment horizontal="center"/>
    </xf>
    <xf numFmtId="0" fontId="0" fillId="35" borderId="13" xfId="0" applyFont="1" applyFill="1" applyBorder="1" applyAlignment="1">
      <alignment horizontal="center" wrapText="1"/>
    </xf>
    <xf numFmtId="0" fontId="0" fillId="41" borderId="11" xfId="0" applyFont="1" applyFill="1" applyBorder="1" applyAlignment="1">
      <alignment horizontal="center" wrapText="1"/>
    </xf>
    <xf numFmtId="0" fontId="0" fillId="35" borderId="46" xfId="0" applyFont="1" applyFill="1" applyBorder="1" applyAlignment="1">
      <alignment horizontal="center" wrapText="1"/>
    </xf>
    <xf numFmtId="0" fontId="3" fillId="0" borderId="0" xfId="59" applyFont="1">
      <alignment/>
      <protection/>
    </xf>
    <xf numFmtId="0" fontId="0" fillId="0" borderId="0" xfId="59">
      <alignment/>
      <protection/>
    </xf>
    <xf numFmtId="0" fontId="12" fillId="46" borderId="51" xfId="59" applyFont="1" applyFill="1" applyBorder="1" applyAlignment="1">
      <alignment vertical="top" wrapText="1"/>
      <protection/>
    </xf>
    <xf numFmtId="0" fontId="12" fillId="46" borderId="52" xfId="59" applyFont="1" applyFill="1" applyBorder="1" applyAlignment="1">
      <alignment vertical="top" wrapText="1"/>
      <protection/>
    </xf>
    <xf numFmtId="0" fontId="12" fillId="0" borderId="53" xfId="59" applyFont="1" applyBorder="1" applyAlignment="1">
      <alignment horizontal="left" vertical="top" wrapText="1"/>
      <protection/>
    </xf>
    <xf numFmtId="0" fontId="0" fillId="0" borderId="51" xfId="59" applyBorder="1" applyAlignment="1">
      <alignment vertical="top" wrapText="1"/>
      <protection/>
    </xf>
    <xf numFmtId="0" fontId="0" fillId="0" borderId="53" xfId="59" applyBorder="1" applyAlignment="1">
      <alignment vertical="top" wrapText="1"/>
      <protection/>
    </xf>
    <xf numFmtId="0" fontId="54" fillId="0" borderId="53" xfId="59" applyFont="1" applyBorder="1" applyAlignment="1">
      <alignment vertical="top" wrapText="1"/>
      <protection/>
    </xf>
    <xf numFmtId="0" fontId="12" fillId="0" borderId="0" xfId="59" applyFont="1" applyAlignment="1">
      <alignment vertical="top" wrapText="1"/>
      <protection/>
    </xf>
    <xf numFmtId="0" fontId="0" fillId="0" borderId="53" xfId="59" applyBorder="1" applyAlignment="1">
      <alignment horizontal="left" vertical="top" wrapText="1"/>
      <protection/>
    </xf>
    <xf numFmtId="0" fontId="0" fillId="0" borderId="54" xfId="59" applyBorder="1" applyAlignment="1">
      <alignment horizontal="left" vertical="top" wrapText="1"/>
      <protection/>
    </xf>
    <xf numFmtId="0" fontId="0" fillId="0" borderId="0" xfId="59" applyAlignment="1">
      <alignment vertical="top" wrapText="1"/>
      <protection/>
    </xf>
    <xf numFmtId="0" fontId="3" fillId="0" borderId="0" xfId="59" applyFont="1" applyAlignment="1">
      <alignment vertical="top" wrapText="1"/>
      <protection/>
    </xf>
    <xf numFmtId="0" fontId="12" fillId="46" borderId="51" xfId="59" applyFont="1" applyFill="1" applyBorder="1" applyAlignment="1">
      <alignment horizontal="left" vertical="top" wrapText="1"/>
      <protection/>
    </xf>
    <xf numFmtId="0" fontId="0" fillId="46" borderId="52" xfId="59" applyFill="1" applyBorder="1" applyAlignment="1">
      <alignment horizontal="left" vertical="top" wrapText="1"/>
      <protection/>
    </xf>
    <xf numFmtId="0" fontId="3" fillId="0" borderId="39" xfId="0" applyFont="1" applyBorder="1" applyAlignment="1">
      <alignment horizontal="center"/>
    </xf>
    <xf numFmtId="0" fontId="0" fillId="47" borderId="25" xfId="0" applyFont="1" applyFill="1" applyBorder="1" applyAlignment="1">
      <alignment horizontal="center" vertical="center" wrapText="1"/>
    </xf>
    <xf numFmtId="0" fontId="0" fillId="47" borderId="25" xfId="0" applyFont="1" applyFill="1" applyBorder="1" applyAlignment="1">
      <alignment horizontal="center" wrapText="1"/>
    </xf>
    <xf numFmtId="0" fontId="0" fillId="33" borderId="27" xfId="0" applyFont="1" applyFill="1" applyBorder="1" applyAlignment="1">
      <alignment horizontal="center" wrapText="1"/>
    </xf>
    <xf numFmtId="0" fontId="0" fillId="47" borderId="55" xfId="0" applyFont="1" applyFill="1" applyBorder="1" applyAlignment="1">
      <alignment horizontal="center" wrapText="1"/>
    </xf>
    <xf numFmtId="0" fontId="0"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3" fillId="0" borderId="56" xfId="0" applyFont="1" applyBorder="1" applyAlignment="1">
      <alignment horizontal="left" wrapText="1"/>
    </xf>
    <xf numFmtId="0" fontId="0" fillId="0" borderId="0" xfId="0" applyFont="1" applyAlignment="1" applyProtection="1">
      <alignment horizontal="left" vertical="top"/>
      <protection locked="0"/>
    </xf>
    <xf numFmtId="0" fontId="0" fillId="47" borderId="31" xfId="0" applyFont="1" applyFill="1" applyBorder="1" applyAlignment="1" applyProtection="1">
      <alignment horizontal="center" vertical="center" wrapText="1"/>
      <protection/>
    </xf>
    <xf numFmtId="9" fontId="0" fillId="47" borderId="31" xfId="0" applyNumberFormat="1" applyFont="1" applyFill="1" applyBorder="1" applyAlignment="1" applyProtection="1">
      <alignment/>
      <protection/>
    </xf>
    <xf numFmtId="9" fontId="0" fillId="41" borderId="10" xfId="0" applyNumberFormat="1" applyFont="1" applyFill="1" applyBorder="1" applyAlignment="1" applyProtection="1">
      <alignment/>
      <protection/>
    </xf>
    <xf numFmtId="1" fontId="0" fillId="0" borderId="31" xfId="0" applyNumberFormat="1" applyFont="1" applyBorder="1" applyAlignment="1" applyProtection="1">
      <alignment/>
      <protection locked="0"/>
    </xf>
    <xf numFmtId="1" fontId="0" fillId="0" borderId="13" xfId="0" applyNumberFormat="1" applyFont="1" applyBorder="1" applyAlignment="1" applyProtection="1">
      <alignment/>
      <protection locked="0"/>
    </xf>
    <xf numFmtId="0" fontId="0"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0" borderId="57" xfId="0" applyFont="1" applyBorder="1" applyAlignment="1" applyProtection="1">
      <alignment horizontal="center" vertical="center" wrapText="1"/>
      <protection/>
    </xf>
    <xf numFmtId="0" fontId="0" fillId="34" borderId="57" xfId="0" applyFont="1" applyFill="1" applyBorder="1" applyAlignment="1" applyProtection="1">
      <alignment horizontal="center" vertical="center" wrapText="1"/>
      <protection/>
    </xf>
    <xf numFmtId="0" fontId="0" fillId="34" borderId="57" xfId="0" applyFont="1" applyFill="1" applyBorder="1" applyAlignment="1">
      <alignment horizontal="center" vertical="center" wrapText="1"/>
    </xf>
    <xf numFmtId="0" fontId="0" fillId="34" borderId="57" xfId="0" applyFont="1" applyFill="1" applyBorder="1" applyAlignment="1" applyProtection="1">
      <alignment horizontal="center" vertical="center" wrapText="1"/>
      <protection/>
    </xf>
    <xf numFmtId="0" fontId="0" fillId="47" borderId="40" xfId="0" applyFont="1" applyFill="1" applyBorder="1" applyAlignment="1" applyProtection="1">
      <alignment horizontal="center" vertical="center" wrapText="1"/>
      <protection/>
    </xf>
    <xf numFmtId="0" fontId="0" fillId="47" borderId="37" xfId="0" applyFont="1" applyFill="1" applyBorder="1" applyAlignment="1">
      <alignment horizontal="center" vertical="center" wrapText="1"/>
    </xf>
    <xf numFmtId="9" fontId="0" fillId="47" borderId="58" xfId="0" applyNumberFormat="1" applyFont="1" applyFill="1" applyBorder="1" applyAlignment="1" applyProtection="1">
      <alignment/>
      <protection/>
    </xf>
    <xf numFmtId="0" fontId="0" fillId="47" borderId="59" xfId="0" applyFont="1" applyFill="1" applyBorder="1" applyAlignment="1">
      <alignment horizontal="center" wrapText="1"/>
    </xf>
    <xf numFmtId="0" fontId="3" fillId="0" borderId="60" xfId="0" applyFont="1" applyBorder="1" applyAlignment="1" applyProtection="1">
      <alignment horizontal="center" vertical="center"/>
      <protection/>
    </xf>
    <xf numFmtId="0" fontId="0" fillId="35" borderId="25" xfId="0" applyFont="1" applyFill="1" applyBorder="1" applyAlignment="1">
      <alignment horizontal="center" wrapText="1"/>
    </xf>
    <xf numFmtId="0" fontId="0" fillId="41" borderId="27" xfId="0" applyFont="1" applyFill="1" applyBorder="1" applyAlignment="1">
      <alignment horizontal="center" wrapText="1"/>
    </xf>
    <xf numFmtId="0" fontId="0" fillId="35" borderId="59" xfId="0" applyFont="1" applyFill="1" applyBorder="1" applyAlignment="1">
      <alignment horizontal="center" wrapText="1"/>
    </xf>
    <xf numFmtId="0" fontId="0" fillId="34" borderId="37" xfId="0" applyFont="1" applyFill="1" applyBorder="1" applyAlignment="1">
      <alignment horizontal="center" vertical="center" wrapText="1"/>
    </xf>
    <xf numFmtId="0" fontId="0" fillId="34" borderId="17" xfId="0" applyFont="1" applyFill="1" applyBorder="1" applyAlignment="1">
      <alignment horizontal="center" vertical="center" wrapText="1"/>
    </xf>
    <xf numFmtId="9" fontId="0" fillId="0" borderId="0" xfId="0" applyNumberFormat="1" applyFont="1" applyAlignment="1">
      <alignment horizontal="right"/>
    </xf>
    <xf numFmtId="9" fontId="0" fillId="0" borderId="0" xfId="0" applyNumberFormat="1" applyFont="1" applyAlignment="1">
      <alignment/>
    </xf>
    <xf numFmtId="0" fontId="0" fillId="34" borderId="36" xfId="0" applyFont="1" applyFill="1" applyBorder="1" applyAlignment="1">
      <alignment horizontal="center" vertical="center" wrapText="1"/>
    </xf>
    <xf numFmtId="9" fontId="0" fillId="35" borderId="61" xfId="0" applyNumberFormat="1" applyFont="1" applyFill="1" applyBorder="1" applyAlignment="1">
      <alignment horizontal="center"/>
    </xf>
    <xf numFmtId="0" fontId="0" fillId="47" borderId="13" xfId="0" applyFont="1" applyFill="1" applyBorder="1" applyAlignment="1">
      <alignment horizontal="center" wrapText="1"/>
    </xf>
    <xf numFmtId="0" fontId="0" fillId="44" borderId="11" xfId="0" applyFont="1" applyFill="1" applyBorder="1" applyAlignment="1">
      <alignment horizontal="center" wrapText="1"/>
    </xf>
    <xf numFmtId="0" fontId="0" fillId="0" borderId="40" xfId="0" applyFont="1" applyBorder="1" applyAlignment="1" applyProtection="1">
      <alignment horizontal="center" vertical="center" wrapText="1"/>
      <protection/>
    </xf>
    <xf numFmtId="0" fontId="0" fillId="34" borderId="62" xfId="0" applyFont="1" applyFill="1" applyBorder="1" applyAlignment="1" applyProtection="1">
      <alignment horizontal="center" vertical="center" wrapText="1"/>
      <protection/>
    </xf>
    <xf numFmtId="0" fontId="0" fillId="47" borderId="57" xfId="0" applyFont="1" applyFill="1" applyBorder="1" applyAlignment="1">
      <alignment horizontal="center" vertical="center" wrapText="1"/>
    </xf>
    <xf numFmtId="0" fontId="0" fillId="35" borderId="13" xfId="0" applyFont="1" applyFill="1" applyBorder="1" applyAlignment="1">
      <alignment horizontal="center"/>
    </xf>
    <xf numFmtId="0" fontId="3" fillId="0" borderId="63" xfId="0" applyFont="1" applyBorder="1" applyAlignment="1">
      <alignment horizontal="center"/>
    </xf>
    <xf numFmtId="0" fontId="0" fillId="41" borderId="12" xfId="0" applyFont="1" applyFill="1" applyBorder="1" applyAlignment="1">
      <alignment horizontal="center" wrapText="1"/>
    </xf>
    <xf numFmtId="0" fontId="0" fillId="47" borderId="39" xfId="0" applyFont="1" applyFill="1" applyBorder="1" applyAlignment="1">
      <alignment horizontal="center" vertical="center" wrapText="1"/>
    </xf>
    <xf numFmtId="0" fontId="0" fillId="47" borderId="25" xfId="0" applyFont="1" applyFill="1" applyBorder="1" applyAlignment="1">
      <alignment horizontal="center"/>
    </xf>
    <xf numFmtId="0" fontId="3" fillId="0" borderId="40" xfId="0" applyFont="1" applyBorder="1" applyAlignment="1" applyProtection="1">
      <alignment horizontal="center"/>
      <protection/>
    </xf>
    <xf numFmtId="0" fontId="3" fillId="0" borderId="37" xfId="0" applyFont="1" applyBorder="1" applyAlignment="1">
      <alignment horizontal="center"/>
    </xf>
    <xf numFmtId="0" fontId="0" fillId="47" borderId="14" xfId="0" applyFont="1" applyFill="1" applyBorder="1" applyAlignment="1" applyProtection="1">
      <alignment horizontal="center" vertical="center" wrapText="1"/>
      <protection/>
    </xf>
    <xf numFmtId="9" fontId="0" fillId="47" borderId="21" xfId="0" applyNumberFormat="1" applyFont="1" applyFill="1" applyBorder="1" applyAlignment="1" applyProtection="1">
      <alignment/>
      <protection/>
    </xf>
    <xf numFmtId="0" fontId="0" fillId="35" borderId="22" xfId="0" applyFont="1" applyFill="1" applyBorder="1" applyAlignment="1">
      <alignment horizontal="center"/>
    </xf>
    <xf numFmtId="0" fontId="0" fillId="35" borderId="22" xfId="0" applyFont="1" applyFill="1" applyBorder="1" applyAlignment="1">
      <alignment horizontal="center" wrapText="1"/>
    </xf>
    <xf numFmtId="0" fontId="0" fillId="35" borderId="55" xfId="0" applyFont="1" applyFill="1" applyBorder="1" applyAlignment="1">
      <alignment horizontal="center" wrapText="1"/>
    </xf>
    <xf numFmtId="0" fontId="0" fillId="35" borderId="25" xfId="0" applyFont="1" applyFill="1" applyBorder="1" applyAlignment="1">
      <alignment horizontal="center"/>
    </xf>
    <xf numFmtId="1" fontId="0" fillId="0" borderId="64" xfId="0" applyNumberFormat="1" applyFont="1" applyBorder="1" applyAlignment="1" applyProtection="1">
      <alignment/>
      <protection locked="0"/>
    </xf>
    <xf numFmtId="0" fontId="0" fillId="35" borderId="15" xfId="0" applyFont="1" applyFill="1" applyBorder="1" applyAlignment="1">
      <alignment horizontal="center" wrapText="1"/>
    </xf>
    <xf numFmtId="0" fontId="0" fillId="35" borderId="11" xfId="0" applyFont="1" applyFill="1" applyBorder="1" applyAlignment="1">
      <alignment horizontal="center" wrapText="1"/>
    </xf>
    <xf numFmtId="0" fontId="3" fillId="0" borderId="38" xfId="0" applyFont="1" applyBorder="1" applyAlignment="1">
      <alignment horizontal="center"/>
    </xf>
    <xf numFmtId="0" fontId="3" fillId="0" borderId="35" xfId="0" applyFont="1" applyBorder="1" applyAlignment="1">
      <alignment horizontal="center" vertical="center" wrapText="1"/>
    </xf>
    <xf numFmtId="0" fontId="0" fillId="34" borderId="62" xfId="0" applyFont="1" applyFill="1" applyBorder="1" applyAlignment="1">
      <alignment horizontal="center" vertical="center" wrapText="1"/>
    </xf>
    <xf numFmtId="0" fontId="0" fillId="35" borderId="29" xfId="0" applyFont="1" applyFill="1" applyBorder="1" applyAlignment="1">
      <alignment horizontal="center" wrapText="1"/>
    </xf>
    <xf numFmtId="0" fontId="0" fillId="35" borderId="38" xfId="0" applyFont="1" applyFill="1" applyBorder="1" applyAlignment="1">
      <alignment horizontal="center" wrapText="1"/>
    </xf>
    <xf numFmtId="0" fontId="0" fillId="35" borderId="12" xfId="0" applyFont="1" applyFill="1" applyBorder="1" applyAlignment="1">
      <alignment horizontal="center" wrapText="1"/>
    </xf>
    <xf numFmtId="0" fontId="0" fillId="0" borderId="65" xfId="0" applyFont="1" applyBorder="1" applyAlignment="1">
      <alignment/>
    </xf>
    <xf numFmtId="0" fontId="0" fillId="0" borderId="66" xfId="0" applyFont="1" applyBorder="1" applyAlignment="1">
      <alignment/>
    </xf>
    <xf numFmtId="0" fontId="0" fillId="47" borderId="39" xfId="0" applyFont="1" applyFill="1" applyBorder="1" applyAlignment="1">
      <alignment horizontal="center" wrapText="1"/>
    </xf>
    <xf numFmtId="0" fontId="0" fillId="47" borderId="27" xfId="0" applyFont="1" applyFill="1" applyBorder="1" applyAlignment="1">
      <alignment horizontal="center" wrapText="1"/>
    </xf>
    <xf numFmtId="9" fontId="0" fillId="47" borderId="14" xfId="0" applyNumberFormat="1" applyFont="1" applyFill="1" applyBorder="1" applyAlignment="1" applyProtection="1">
      <alignment/>
      <protection/>
    </xf>
    <xf numFmtId="9" fontId="0" fillId="47" borderId="10" xfId="0" applyNumberFormat="1" applyFont="1" applyFill="1" applyBorder="1" applyAlignment="1" applyProtection="1">
      <alignment/>
      <protection/>
    </xf>
    <xf numFmtId="0" fontId="3" fillId="0" borderId="22" xfId="0" applyFont="1" applyBorder="1" applyAlignment="1">
      <alignment horizontal="center"/>
    </xf>
    <xf numFmtId="0" fontId="0" fillId="34" borderId="13" xfId="0" applyFont="1" applyFill="1" applyBorder="1" applyAlignment="1">
      <alignment horizontal="center" wrapText="1"/>
    </xf>
    <xf numFmtId="0" fontId="0" fillId="33" borderId="11" xfId="0" applyFont="1" applyFill="1" applyBorder="1" applyAlignment="1">
      <alignment horizontal="center" wrapText="1"/>
    </xf>
    <xf numFmtId="0" fontId="3" fillId="0" borderId="41" xfId="0" applyFont="1" applyBorder="1" applyAlignment="1">
      <alignment horizontal="center"/>
    </xf>
    <xf numFmtId="0" fontId="0" fillId="35" borderId="15" xfId="0" applyFont="1" applyFill="1" applyBorder="1" applyAlignment="1">
      <alignment horizontal="center"/>
    </xf>
    <xf numFmtId="0" fontId="0" fillId="35" borderId="11" xfId="0" applyFont="1" applyFill="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vertical="center"/>
    </xf>
    <xf numFmtId="0" fontId="0" fillId="34" borderId="25" xfId="0" applyFont="1" applyFill="1" applyBorder="1" applyAlignment="1">
      <alignment horizontal="center" wrapText="1"/>
    </xf>
    <xf numFmtId="0" fontId="0" fillId="35" borderId="39" xfId="0" applyFont="1" applyFill="1" applyBorder="1" applyAlignment="1">
      <alignment horizontal="center"/>
    </xf>
    <xf numFmtId="0" fontId="0" fillId="35" borderId="27" xfId="0" applyFont="1" applyFill="1" applyBorder="1" applyAlignment="1">
      <alignment horizontal="center"/>
    </xf>
    <xf numFmtId="0" fontId="3" fillId="0" borderId="69" xfId="0" applyFont="1" applyBorder="1" applyAlignment="1">
      <alignment horizontal="center"/>
    </xf>
    <xf numFmtId="0" fontId="0" fillId="47" borderId="39" xfId="0" applyFont="1" applyFill="1" applyBorder="1" applyAlignment="1">
      <alignment horizontal="center"/>
    </xf>
    <xf numFmtId="0" fontId="0" fillId="47" borderId="27" xfId="0" applyFont="1" applyFill="1" applyBorder="1" applyAlignment="1">
      <alignment horizontal="center"/>
    </xf>
    <xf numFmtId="9" fontId="0" fillId="33" borderId="10" xfId="0" applyNumberFormat="1" applyFont="1" applyFill="1" applyBorder="1" applyAlignment="1" applyProtection="1">
      <alignment/>
      <protection/>
    </xf>
    <xf numFmtId="0" fontId="8" fillId="0" borderId="17" xfId="0" applyFont="1" applyBorder="1" applyAlignment="1">
      <alignment horizontal="center" vertical="center" wrapText="1"/>
    </xf>
    <xf numFmtId="0" fontId="8" fillId="34" borderId="13" xfId="0" applyFont="1" applyFill="1" applyBorder="1" applyAlignment="1">
      <alignment horizontal="center"/>
    </xf>
    <xf numFmtId="0" fontId="3" fillId="0" borderId="0" xfId="0" applyFont="1" applyAlignment="1">
      <alignment horizontal="center" vertical="center"/>
    </xf>
    <xf numFmtId="0" fontId="7" fillId="0" borderId="15" xfId="0" applyFont="1" applyBorder="1" applyAlignment="1">
      <alignment horizontal="center"/>
    </xf>
    <xf numFmtId="0" fontId="8" fillId="33" borderId="11" xfId="0" applyFont="1" applyFill="1" applyBorder="1" applyAlignment="1">
      <alignment horizontal="center"/>
    </xf>
    <xf numFmtId="0" fontId="0" fillId="33" borderId="11" xfId="0" applyFont="1" applyFill="1" applyBorder="1" applyAlignment="1">
      <alignment horizontal="center"/>
    </xf>
    <xf numFmtId="0" fontId="2" fillId="0" borderId="0" xfId="0" applyFont="1" applyAlignment="1">
      <alignment/>
    </xf>
    <xf numFmtId="0" fontId="7" fillId="0" borderId="70" xfId="0" applyFont="1" applyBorder="1" applyAlignment="1" applyProtection="1">
      <alignment horizontal="center" vertical="center"/>
      <protection/>
    </xf>
    <xf numFmtId="0" fontId="7" fillId="0" borderId="39" xfId="0" applyFont="1" applyBorder="1" applyAlignment="1">
      <alignment horizontal="center"/>
    </xf>
    <xf numFmtId="0" fontId="8" fillId="0" borderId="36" xfId="0" applyFont="1" applyBorder="1" applyAlignment="1">
      <alignment horizontal="center" vertical="center" wrapText="1"/>
    </xf>
    <xf numFmtId="0" fontId="8" fillId="34" borderId="25" xfId="0" applyFont="1" applyFill="1" applyBorder="1" applyAlignment="1">
      <alignment horizontal="center"/>
    </xf>
    <xf numFmtId="0" fontId="8" fillId="33" borderId="27" xfId="0" applyFont="1" applyFill="1" applyBorder="1" applyAlignment="1">
      <alignment horizontal="center"/>
    </xf>
    <xf numFmtId="0" fontId="0" fillId="33" borderId="27" xfId="0" applyFont="1" applyFill="1" applyBorder="1" applyAlignment="1">
      <alignment horizontal="center"/>
    </xf>
    <xf numFmtId="0" fontId="7" fillId="0" borderId="38" xfId="0" applyFont="1" applyBorder="1" applyAlignment="1">
      <alignment horizontal="center"/>
    </xf>
    <xf numFmtId="0" fontId="7" fillId="0" borderId="71" xfId="0" applyFont="1" applyBorder="1" applyAlignment="1" applyProtection="1">
      <alignment horizontal="center" vertical="center"/>
      <protection/>
    </xf>
    <xf numFmtId="0" fontId="8" fillId="0" borderId="18" xfId="0" applyFont="1" applyBorder="1" applyAlignment="1">
      <alignment horizontal="center" vertical="center" wrapText="1"/>
    </xf>
    <xf numFmtId="0" fontId="8" fillId="34" borderId="29" xfId="0" applyFont="1" applyFill="1" applyBorder="1" applyAlignment="1">
      <alignment horizontal="center"/>
    </xf>
    <xf numFmtId="0" fontId="0" fillId="33" borderId="12" xfId="0" applyFont="1" applyFill="1" applyBorder="1" applyAlignment="1">
      <alignment horizontal="center"/>
    </xf>
    <xf numFmtId="0" fontId="7" fillId="0" borderId="14" xfId="0" applyFont="1" applyBorder="1" applyAlignment="1" applyProtection="1">
      <alignment horizontal="center"/>
      <protection/>
    </xf>
    <xf numFmtId="0" fontId="8" fillId="0" borderId="16" xfId="0" applyFont="1" applyFill="1" applyBorder="1" applyAlignment="1" applyProtection="1">
      <alignment horizontal="center" vertical="center" wrapText="1"/>
      <protection/>
    </xf>
    <xf numFmtId="9" fontId="8" fillId="34" borderId="31" xfId="0" applyNumberFormat="1" applyFont="1" applyFill="1" applyBorder="1" applyAlignment="1" applyProtection="1">
      <alignment/>
      <protection/>
    </xf>
    <xf numFmtId="0" fontId="8" fillId="33" borderId="12" xfId="0" applyFont="1" applyFill="1" applyBorder="1" applyAlignment="1">
      <alignment horizontal="center"/>
    </xf>
    <xf numFmtId="9" fontId="8" fillId="33" borderId="10" xfId="0" applyNumberFormat="1" applyFont="1" applyFill="1" applyBorder="1" applyAlignment="1" applyProtection="1">
      <alignment/>
      <protection/>
    </xf>
    <xf numFmtId="0" fontId="8" fillId="0" borderId="40" xfId="0" applyFont="1" applyFill="1" applyBorder="1" applyAlignment="1" applyProtection="1">
      <alignment horizontal="center" vertical="center" wrapText="1"/>
      <protection/>
    </xf>
    <xf numFmtId="0" fontId="8" fillId="0" borderId="37" xfId="0" applyFont="1" applyBorder="1" applyAlignment="1">
      <alignment horizontal="center" vertical="center" wrapText="1"/>
    </xf>
    <xf numFmtId="0" fontId="3" fillId="0" borderId="15" xfId="59" applyFont="1" applyBorder="1" applyAlignment="1">
      <alignment horizontal="center"/>
      <protection/>
    </xf>
    <xf numFmtId="0" fontId="8" fillId="0" borderId="17" xfId="59" applyFont="1" applyBorder="1" applyAlignment="1">
      <alignment horizontal="center" vertical="center" wrapText="1"/>
      <protection/>
    </xf>
    <xf numFmtId="0" fontId="0" fillId="36" borderId="13" xfId="0" applyFont="1" applyFill="1" applyBorder="1" applyAlignment="1">
      <alignment horizontal="center" wrapText="1"/>
    </xf>
    <xf numFmtId="0" fontId="0" fillId="37" borderId="13" xfId="0" applyFont="1" applyFill="1" applyBorder="1" applyAlignment="1">
      <alignment horizontal="center" wrapText="1"/>
    </xf>
    <xf numFmtId="0" fontId="0" fillId="38" borderId="13" xfId="0" applyFont="1" applyFill="1" applyBorder="1" applyAlignment="1">
      <alignment horizontal="center" wrapText="1"/>
    </xf>
    <xf numFmtId="0" fontId="0" fillId="39" borderId="13" xfId="0" applyFont="1" applyFill="1" applyBorder="1" applyAlignment="1">
      <alignment horizontal="center" wrapText="1"/>
    </xf>
    <xf numFmtId="0" fontId="0" fillId="38" borderId="32" xfId="0" applyFont="1" applyFill="1" applyBorder="1" applyAlignment="1">
      <alignment horizontal="center" wrapText="1"/>
    </xf>
    <xf numFmtId="0" fontId="0" fillId="40" borderId="11" xfId="0" applyFont="1" applyFill="1" applyBorder="1" applyAlignment="1">
      <alignment horizontal="center" wrapText="1"/>
    </xf>
    <xf numFmtId="0" fontId="3" fillId="0" borderId="71" xfId="59" applyFont="1" applyBorder="1" applyAlignment="1" applyProtection="1">
      <alignment horizontal="center" vertical="center"/>
      <protection/>
    </xf>
    <xf numFmtId="0" fontId="3" fillId="0" borderId="39" xfId="59" applyFont="1" applyBorder="1" applyAlignment="1">
      <alignment horizontal="center"/>
      <protection/>
    </xf>
    <xf numFmtId="0" fontId="8" fillId="0" borderId="36" xfId="59" applyFont="1" applyBorder="1" applyAlignment="1">
      <alignment horizontal="center" vertical="center" wrapText="1"/>
      <protection/>
    </xf>
    <xf numFmtId="0" fontId="0" fillId="36" borderId="25" xfId="0" applyFont="1" applyFill="1" applyBorder="1" applyAlignment="1">
      <alignment horizontal="center" wrapText="1"/>
    </xf>
    <xf numFmtId="0" fontId="0" fillId="37" borderId="25" xfId="0" applyFont="1" applyFill="1" applyBorder="1" applyAlignment="1">
      <alignment horizontal="center" wrapText="1"/>
    </xf>
    <xf numFmtId="0" fontId="0" fillId="38" borderId="25" xfId="0" applyFont="1" applyFill="1" applyBorder="1" applyAlignment="1">
      <alignment horizontal="center" wrapText="1"/>
    </xf>
    <xf numFmtId="0" fontId="0" fillId="39" borderId="25" xfId="0" applyFont="1" applyFill="1" applyBorder="1" applyAlignment="1">
      <alignment horizontal="center" wrapText="1"/>
    </xf>
    <xf numFmtId="0" fontId="0" fillId="38" borderId="33" xfId="0" applyFont="1" applyFill="1" applyBorder="1" applyAlignment="1">
      <alignment horizontal="center" wrapText="1"/>
    </xf>
    <xf numFmtId="0" fontId="0" fillId="40" borderId="27" xfId="0" applyFont="1" applyFill="1" applyBorder="1" applyAlignment="1">
      <alignment horizontal="center" wrapText="1"/>
    </xf>
    <xf numFmtId="0" fontId="3" fillId="0" borderId="14" xfId="59" applyFont="1" applyBorder="1" applyAlignment="1" applyProtection="1">
      <alignment horizontal="center"/>
      <protection/>
    </xf>
    <xf numFmtId="0" fontId="8" fillId="0" borderId="40" xfId="59" applyFont="1" applyBorder="1" applyAlignment="1" applyProtection="1">
      <alignment horizontal="center" vertical="center" wrapText="1"/>
      <protection/>
    </xf>
    <xf numFmtId="0" fontId="8" fillId="0" borderId="37" xfId="59" applyFont="1" applyBorder="1" applyAlignment="1">
      <alignment horizontal="center" vertical="center" wrapText="1"/>
      <protection/>
    </xf>
    <xf numFmtId="9" fontId="0" fillId="36" borderId="31" xfId="59" applyNumberFormat="1" applyFont="1" applyFill="1" applyBorder="1" applyProtection="1">
      <alignment/>
      <protection/>
    </xf>
    <xf numFmtId="9" fontId="0" fillId="37" borderId="31" xfId="59" applyNumberFormat="1" applyFont="1" applyFill="1" applyBorder="1" applyProtection="1">
      <alignment/>
      <protection/>
    </xf>
    <xf numFmtId="9" fontId="0" fillId="38" borderId="31" xfId="59" applyNumberFormat="1" applyFont="1" applyFill="1" applyBorder="1" applyProtection="1">
      <alignment/>
      <protection/>
    </xf>
    <xf numFmtId="9" fontId="0" fillId="39" borderId="31" xfId="59" applyNumberFormat="1" applyFont="1" applyFill="1" applyBorder="1" applyProtection="1">
      <alignment/>
      <protection/>
    </xf>
    <xf numFmtId="9" fontId="0" fillId="40" borderId="10" xfId="59" applyNumberFormat="1" applyFont="1" applyFill="1" applyBorder="1" applyProtection="1">
      <alignmen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Border="1" applyAlignment="1" applyProtection="1">
      <alignment horizontal="left"/>
      <protection/>
    </xf>
    <xf numFmtId="0" fontId="3"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0" fillId="0" borderId="72" xfId="0" applyFont="1" applyBorder="1" applyAlignment="1" applyProtection="1">
      <alignment horizontal="left" vertical="top"/>
      <protection locked="0"/>
    </xf>
    <xf numFmtId="0" fontId="0" fillId="0" borderId="75" xfId="0" applyFont="1" applyBorder="1" applyAlignment="1" applyProtection="1">
      <alignment horizontal="left" vertical="top"/>
      <protection locked="0"/>
    </xf>
    <xf numFmtId="0" fontId="0" fillId="0" borderId="76" xfId="0" applyFont="1" applyBorder="1" applyAlignment="1" applyProtection="1">
      <alignment horizontal="left" vertical="top"/>
      <protection locked="0"/>
    </xf>
    <xf numFmtId="0" fontId="0" fillId="0" borderId="73"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77" xfId="0" applyFont="1" applyBorder="1" applyAlignment="1" applyProtection="1">
      <alignment horizontal="left" vertical="top"/>
      <protection locked="0"/>
    </xf>
    <xf numFmtId="0" fontId="0" fillId="0" borderId="74" xfId="0" applyFont="1" applyBorder="1" applyAlignment="1" applyProtection="1">
      <alignment horizontal="left" vertical="top"/>
      <protection locked="0"/>
    </xf>
    <xf numFmtId="0" fontId="0" fillId="0" borderId="56" xfId="0" applyFont="1" applyBorder="1" applyAlignment="1" applyProtection="1">
      <alignment horizontal="left" vertical="top"/>
      <protection locked="0"/>
    </xf>
    <xf numFmtId="0" fontId="0" fillId="0" borderId="78" xfId="0" applyFont="1" applyBorder="1" applyAlignment="1" applyProtection="1">
      <alignment horizontal="left" vertical="top"/>
      <protection locked="0"/>
    </xf>
    <xf numFmtId="0" fontId="3" fillId="0" borderId="0" xfId="0" applyFont="1" applyAlignment="1" applyProtection="1">
      <alignment horizontal="left" wrapText="1"/>
      <protection/>
    </xf>
    <xf numFmtId="0" fontId="3" fillId="0" borderId="56" xfId="0" applyFont="1" applyBorder="1" applyAlignment="1">
      <alignment horizontal="left" wrapText="1"/>
    </xf>
    <xf numFmtId="0" fontId="0" fillId="0" borderId="56" xfId="0" applyBorder="1" applyAlignment="1">
      <alignment horizontal="left" wrapText="1"/>
    </xf>
    <xf numFmtId="0" fontId="3" fillId="0" borderId="19"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0" fillId="0" borderId="80" xfId="0" applyBorder="1" applyAlignment="1">
      <alignment horizontal="center" vertical="center"/>
    </xf>
    <xf numFmtId="0" fontId="4" fillId="0" borderId="81"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3" fillId="0" borderId="82" xfId="0" applyFont="1" applyBorder="1" applyAlignment="1" applyProtection="1">
      <alignment horizontal="center" vertical="center"/>
      <protection/>
    </xf>
    <xf numFmtId="0" fontId="3" fillId="0" borderId="8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85" xfId="0" applyFont="1" applyBorder="1" applyAlignment="1" applyProtection="1">
      <alignment horizontal="center" vertical="center"/>
      <protection/>
    </xf>
    <xf numFmtId="0" fontId="3" fillId="0" borderId="77" xfId="0" applyFont="1" applyBorder="1" applyAlignment="1" applyProtection="1">
      <alignment horizontal="left" wrapText="1"/>
      <protection/>
    </xf>
    <xf numFmtId="0" fontId="3" fillId="0" borderId="60" xfId="0" applyFont="1" applyBorder="1" applyAlignment="1" applyProtection="1">
      <alignment horizontal="center" vertical="center"/>
      <protection/>
    </xf>
    <xf numFmtId="0" fontId="0" fillId="0" borderId="34" xfId="0" applyBorder="1" applyAlignment="1">
      <alignment horizontal="center" vertical="center"/>
    </xf>
    <xf numFmtId="0" fontId="3" fillId="0" borderId="86" xfId="0" applyFont="1" applyBorder="1" applyAlignment="1" applyProtection="1">
      <alignment horizontal="center" vertical="center"/>
      <protection/>
    </xf>
    <xf numFmtId="0" fontId="3" fillId="0" borderId="87"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0" fillId="0" borderId="33" xfId="0" applyBorder="1" applyAlignment="1">
      <alignment horizontal="center" vertical="center"/>
    </xf>
    <xf numFmtId="0" fontId="3" fillId="0" borderId="88" xfId="0" applyFont="1"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0" fillId="0" borderId="25" xfId="0" applyBorder="1" applyAlignment="1">
      <alignment horizontal="center" vertical="center"/>
    </xf>
    <xf numFmtId="0" fontId="3" fillId="0" borderId="69" xfId="0" applyFont="1" applyBorder="1" applyAlignment="1" applyProtection="1">
      <alignment horizontal="center" vertical="center"/>
      <protection/>
    </xf>
    <xf numFmtId="0" fontId="3" fillId="0" borderId="90" xfId="0" applyFont="1" applyBorder="1" applyAlignment="1" applyProtection="1">
      <alignment horizontal="center" vertical="center"/>
      <protection/>
    </xf>
    <xf numFmtId="0" fontId="3" fillId="0" borderId="91" xfId="0" applyFont="1" applyBorder="1" applyAlignment="1" applyProtection="1">
      <alignment horizontal="center" vertical="center"/>
      <protection/>
    </xf>
    <xf numFmtId="0" fontId="0" fillId="0" borderId="92" xfId="0" applyBorder="1" applyAlignment="1">
      <alignment vertical="center"/>
    </xf>
    <xf numFmtId="0" fontId="3" fillId="0" borderId="93" xfId="0" applyFont="1" applyBorder="1" applyAlignment="1" applyProtection="1">
      <alignment horizontal="center" vertical="center"/>
      <protection/>
    </xf>
    <xf numFmtId="0" fontId="3" fillId="0" borderId="94" xfId="0" applyFont="1" applyBorder="1" applyAlignment="1" applyProtection="1">
      <alignment horizontal="center" vertical="center"/>
      <protection/>
    </xf>
    <xf numFmtId="0" fontId="3" fillId="0" borderId="95" xfId="0" applyFont="1" applyBorder="1" applyAlignment="1" applyProtection="1">
      <alignment horizontal="center" vertical="center"/>
      <protection/>
    </xf>
    <xf numFmtId="0" fontId="3" fillId="0" borderId="0" xfId="59" applyFont="1" applyAlignment="1" applyProtection="1">
      <alignment horizontal="center" vertical="center"/>
      <protection/>
    </xf>
    <xf numFmtId="0" fontId="3" fillId="0" borderId="82" xfId="59" applyFont="1" applyBorder="1" applyAlignment="1" applyProtection="1">
      <alignment horizontal="center" vertical="center"/>
      <protection/>
    </xf>
    <xf numFmtId="0" fontId="3" fillId="0" borderId="83" xfId="59" applyFont="1" applyBorder="1" applyAlignment="1" applyProtection="1">
      <alignment horizontal="center" vertical="center"/>
      <protection/>
    </xf>
    <xf numFmtId="0" fontId="3" fillId="0" borderId="84" xfId="59" applyFont="1" applyBorder="1" applyAlignment="1" applyProtection="1">
      <alignment horizontal="center" vertical="center"/>
      <protection/>
    </xf>
    <xf numFmtId="0" fontId="3" fillId="0" borderId="85" xfId="59" applyFont="1" applyBorder="1" applyAlignment="1" applyProtection="1">
      <alignment horizontal="center" vertical="center"/>
      <protection/>
    </xf>
    <xf numFmtId="0" fontId="3" fillId="0" borderId="96" xfId="59" applyFont="1" applyBorder="1" applyAlignment="1" applyProtection="1">
      <alignment horizontal="center" vertical="center"/>
      <protection/>
    </xf>
    <xf numFmtId="0" fontId="0" fillId="0" borderId="97" xfId="0" applyBorder="1" applyAlignment="1">
      <alignment horizontal="center" vertical="center"/>
    </xf>
    <xf numFmtId="0" fontId="3" fillId="0" borderId="69" xfId="59" applyFont="1" applyBorder="1" applyAlignment="1" applyProtection="1">
      <alignment horizontal="center" vertical="center"/>
      <protection/>
    </xf>
    <xf numFmtId="0" fontId="3" fillId="0" borderId="90" xfId="59" applyFont="1" applyBorder="1" applyAlignment="1" applyProtection="1">
      <alignment horizontal="center" vertical="center"/>
      <protection/>
    </xf>
    <xf numFmtId="0" fontId="3" fillId="0" borderId="98" xfId="59" applyFont="1" applyBorder="1" applyAlignment="1" applyProtection="1">
      <alignment horizontal="center" vertical="center"/>
      <protection/>
    </xf>
    <xf numFmtId="0" fontId="3" fillId="0" borderId="89" xfId="59" applyFont="1" applyBorder="1" applyAlignment="1" applyProtection="1">
      <alignment horizontal="center" vertical="center"/>
      <protection/>
    </xf>
    <xf numFmtId="0" fontId="3" fillId="0" borderId="70" xfId="59" applyFont="1" applyBorder="1" applyAlignment="1" applyProtection="1">
      <alignment horizontal="center" vertical="center"/>
      <protection/>
    </xf>
    <xf numFmtId="0" fontId="3" fillId="0" borderId="72" xfId="59" applyFont="1" applyBorder="1" applyAlignment="1" applyProtection="1">
      <alignment horizontal="center" vertical="center"/>
      <protection/>
    </xf>
    <xf numFmtId="0" fontId="3" fillId="0" borderId="73" xfId="59" applyFont="1" applyBorder="1" applyAlignment="1" applyProtection="1">
      <alignment horizontal="center" vertical="center"/>
      <protection/>
    </xf>
    <xf numFmtId="0" fontId="3" fillId="0" borderId="74" xfId="59" applyFont="1" applyBorder="1" applyAlignment="1" applyProtection="1">
      <alignment horizontal="center" vertical="center"/>
      <protection/>
    </xf>
    <xf numFmtId="0" fontId="0" fillId="0" borderId="72" xfId="59" applyFont="1" applyBorder="1" applyAlignment="1" applyProtection="1">
      <alignment horizontal="left" vertical="top"/>
      <protection locked="0"/>
    </xf>
    <xf numFmtId="0" fontId="0" fillId="0" borderId="75" xfId="59" applyFont="1" applyBorder="1" applyAlignment="1" applyProtection="1">
      <alignment horizontal="left" vertical="top"/>
      <protection locked="0"/>
    </xf>
    <xf numFmtId="0" fontId="0" fillId="0" borderId="73" xfId="59" applyFont="1" applyBorder="1" applyAlignment="1" applyProtection="1">
      <alignment horizontal="left" vertical="top"/>
      <protection locked="0"/>
    </xf>
    <xf numFmtId="0" fontId="0" fillId="0" borderId="0" xfId="59" applyFont="1" applyBorder="1" applyAlignment="1" applyProtection="1">
      <alignment horizontal="left" vertical="top"/>
      <protection locked="0"/>
    </xf>
    <xf numFmtId="0" fontId="0" fillId="0" borderId="74" xfId="59" applyFont="1" applyBorder="1" applyAlignment="1" applyProtection="1">
      <alignment horizontal="left" vertical="top"/>
      <protection locked="0"/>
    </xf>
    <xf numFmtId="0" fontId="0" fillId="0" borderId="56" xfId="59" applyFont="1" applyBorder="1" applyAlignment="1" applyProtection="1">
      <alignment horizontal="left" vertical="top"/>
      <protection locked="0"/>
    </xf>
    <xf numFmtId="0" fontId="7" fillId="0" borderId="19" xfId="0" applyFont="1" applyBorder="1" applyAlignment="1" applyProtection="1">
      <alignment horizontal="center" vertical="center"/>
      <protection/>
    </xf>
    <xf numFmtId="0" fontId="0" fillId="0" borderId="33" xfId="0" applyBorder="1" applyAlignment="1">
      <alignment/>
    </xf>
    <xf numFmtId="0" fontId="7" fillId="0" borderId="79"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0" fillId="0" borderId="27" xfId="0" applyBorder="1" applyAlignment="1">
      <alignment/>
    </xf>
    <xf numFmtId="0" fontId="3" fillId="0" borderId="0" xfId="0" applyFont="1" applyAlignment="1" applyProtection="1">
      <alignment horizontal="center" wrapText="1"/>
      <protection/>
    </xf>
    <xf numFmtId="0" fontId="0" fillId="0" borderId="81" xfId="0" applyFont="1" applyBorder="1" applyAlignment="1" applyProtection="1">
      <alignment horizontal="center"/>
      <protection locked="0"/>
    </xf>
    <xf numFmtId="0" fontId="0" fillId="0" borderId="61" xfId="0" applyFont="1" applyBorder="1" applyAlignment="1" applyProtection="1">
      <alignment horizontal="center"/>
      <protection locked="0"/>
    </xf>
    <xf numFmtId="0" fontId="0" fillId="0" borderId="52" xfId="0" applyFont="1" applyBorder="1" applyAlignment="1" applyProtection="1">
      <alignment horizontal="center"/>
      <protection locked="0"/>
    </xf>
    <xf numFmtId="0" fontId="7" fillId="0" borderId="84"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11" fillId="0" borderId="0" xfId="0" applyFont="1" applyAlignment="1" applyProtection="1">
      <alignment horizontal="center"/>
      <protection/>
    </xf>
    <xf numFmtId="0" fontId="3" fillId="0" borderId="0" xfId="0" applyFont="1" applyAlignment="1" applyProtection="1">
      <alignment horizontal="center"/>
      <protection/>
    </xf>
    <xf numFmtId="0" fontId="0" fillId="0" borderId="81" xfId="0" applyNumberFormat="1" applyFont="1" applyBorder="1" applyAlignment="1" applyProtection="1">
      <alignment horizontal="center"/>
      <protection locked="0"/>
    </xf>
    <xf numFmtId="0" fontId="0" fillId="0" borderId="61" xfId="0" applyNumberFormat="1" applyFont="1" applyBorder="1" applyAlignment="1" applyProtection="1">
      <alignment horizontal="center"/>
      <protection locked="0"/>
    </xf>
    <xf numFmtId="0" fontId="0" fillId="0" borderId="52" xfId="0" applyNumberFormat="1" applyFont="1" applyBorder="1" applyAlignment="1" applyProtection="1">
      <alignment horizontal="center"/>
      <protection locked="0"/>
    </xf>
    <xf numFmtId="0" fontId="7" fillId="0" borderId="98" xfId="0" applyFont="1" applyBorder="1" applyAlignment="1" applyProtection="1">
      <alignment horizontal="center" vertical="center"/>
      <protection/>
    </xf>
    <xf numFmtId="0" fontId="7" fillId="0" borderId="89" xfId="0" applyFont="1" applyBorder="1" applyAlignment="1" applyProtection="1">
      <alignment horizontal="center" vertical="center"/>
      <protection/>
    </xf>
    <xf numFmtId="0" fontId="7" fillId="0" borderId="69" xfId="0" applyFont="1" applyBorder="1" applyAlignment="1" applyProtection="1">
      <alignment horizontal="center" vertical="center"/>
      <protection/>
    </xf>
    <xf numFmtId="0" fontId="7" fillId="0" borderId="90" xfId="0" applyFont="1" applyBorder="1" applyAlignment="1" applyProtection="1">
      <alignment horizontal="center" vertical="center"/>
      <protection/>
    </xf>
    <xf numFmtId="0" fontId="7" fillId="0" borderId="99" xfId="0" applyFont="1" applyBorder="1" applyAlignment="1" applyProtection="1">
      <alignment horizontal="center" vertical="center"/>
      <protection/>
    </xf>
    <xf numFmtId="0" fontId="7" fillId="0" borderId="100" xfId="0" applyFont="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B37"/>
  <sheetViews>
    <sheetView tabSelected="1" zoomScale="85" zoomScaleNormal="85" zoomScalePageLayoutView="0" workbookViewId="0" topLeftCell="A1">
      <selection activeCell="B15" sqref="B15"/>
    </sheetView>
  </sheetViews>
  <sheetFormatPr defaultColWidth="9.140625" defaultRowHeight="12.75"/>
  <cols>
    <col min="1" max="1" width="18.421875" style="9" customWidth="1"/>
    <col min="2" max="2" width="9.140625" style="9" customWidth="1"/>
    <col min="3" max="3" width="12.28125" style="9" customWidth="1"/>
    <col min="4" max="5" width="11.57421875" style="9" customWidth="1"/>
    <col min="6" max="6" width="11.7109375" style="9" customWidth="1"/>
    <col min="7" max="7" width="11.8515625" style="9" customWidth="1"/>
    <col min="8" max="8" width="12.8515625" style="9" customWidth="1"/>
    <col min="9" max="12" width="14.7109375" style="9" customWidth="1"/>
    <col min="13" max="13" width="14.140625" style="229" customWidth="1"/>
    <col min="14" max="15" width="14.7109375" style="9" customWidth="1"/>
    <col min="16" max="16" width="14.140625" style="229" customWidth="1"/>
    <col min="17" max="17" width="14.7109375" style="9" customWidth="1"/>
    <col min="18" max="18" width="14.140625" style="229" customWidth="1"/>
    <col min="19" max="19" width="17.00390625" style="9" customWidth="1"/>
    <col min="20" max="20" width="16.8515625" style="229" customWidth="1"/>
    <col min="21" max="16384" width="9.140625" style="9" customWidth="1"/>
  </cols>
  <sheetData>
    <row r="1" spans="1:21" ht="15">
      <c r="A1" s="7" t="s">
        <v>64</v>
      </c>
      <c r="B1" s="8"/>
      <c r="C1" s="8"/>
      <c r="D1" s="8"/>
      <c r="E1" s="8"/>
      <c r="F1" s="8"/>
      <c r="G1" s="8"/>
      <c r="H1" s="8"/>
      <c r="I1" s="8"/>
      <c r="J1" s="8"/>
      <c r="K1" s="8"/>
      <c r="L1" s="8"/>
      <c r="N1" s="8"/>
      <c r="O1" s="8"/>
      <c r="Q1" s="8"/>
      <c r="S1" s="8"/>
      <c r="U1" s="8"/>
    </row>
    <row r="2" spans="1:21" ht="15">
      <c r="A2" s="7" t="s">
        <v>110</v>
      </c>
      <c r="B2" s="8"/>
      <c r="C2" s="8"/>
      <c r="D2" s="8"/>
      <c r="E2" s="8"/>
      <c r="F2" s="8"/>
      <c r="G2" s="8"/>
      <c r="H2" s="8"/>
      <c r="I2" s="8"/>
      <c r="J2" s="8"/>
      <c r="K2" s="8"/>
      <c r="L2" s="8"/>
      <c r="N2" s="8"/>
      <c r="O2" s="8"/>
      <c r="Q2" s="8"/>
      <c r="S2" s="8"/>
      <c r="U2" s="8"/>
    </row>
    <row r="3" spans="1:21" ht="17.25" customHeight="1" thickBot="1">
      <c r="A3" s="7"/>
      <c r="B3" s="8"/>
      <c r="C3" s="8"/>
      <c r="D3" s="8"/>
      <c r="E3" s="8"/>
      <c r="F3" s="8"/>
      <c r="G3" s="8"/>
      <c r="H3" s="8"/>
      <c r="I3" s="8"/>
      <c r="J3" s="8"/>
      <c r="K3" s="8"/>
      <c r="L3" s="8"/>
      <c r="N3" s="8"/>
      <c r="O3" s="8"/>
      <c r="Q3" s="8"/>
      <c r="S3" s="8"/>
      <c r="U3" s="8"/>
    </row>
    <row r="4" spans="1:21" ht="45.75" customHeight="1" thickBot="1">
      <c r="A4" s="399" t="s">
        <v>75</v>
      </c>
      <c r="B4" s="414"/>
      <c r="C4" s="407"/>
      <c r="D4" s="408"/>
      <c r="E4" s="408"/>
      <c r="F4" s="408"/>
      <c r="G4" s="408"/>
      <c r="H4" s="409"/>
      <c r="I4" s="8"/>
      <c r="J4" s="8"/>
      <c r="K4" s="8"/>
      <c r="L4" s="8"/>
      <c r="N4" s="8"/>
      <c r="O4" s="8"/>
      <c r="Q4" s="8"/>
      <c r="S4" s="8"/>
      <c r="U4" s="8"/>
    </row>
    <row r="5" spans="1:21" ht="15">
      <c r="A5" s="8"/>
      <c r="B5" s="8"/>
      <c r="C5" s="8"/>
      <c r="D5" s="8"/>
      <c r="E5" s="8"/>
      <c r="F5" s="8"/>
      <c r="G5" s="8"/>
      <c r="H5" s="8"/>
      <c r="I5" s="8"/>
      <c r="J5" s="8"/>
      <c r="K5" s="8"/>
      <c r="L5" s="8"/>
      <c r="N5" s="8"/>
      <c r="O5" s="8"/>
      <c r="Q5" s="8"/>
      <c r="S5" s="8"/>
      <c r="U5" s="8"/>
    </row>
    <row r="6" spans="1:21" ht="15.75" thickBot="1">
      <c r="A6" s="7" t="s">
        <v>56</v>
      </c>
      <c r="B6" s="8"/>
      <c r="C6" s="8"/>
      <c r="D6" s="8"/>
      <c r="E6" s="8"/>
      <c r="F6" s="8"/>
      <c r="G6" s="8"/>
      <c r="H6" s="8"/>
      <c r="I6" s="8"/>
      <c r="J6" s="8"/>
      <c r="K6" s="8"/>
      <c r="L6" s="8"/>
      <c r="N6" s="8"/>
      <c r="O6" s="8"/>
      <c r="Q6" s="8"/>
      <c r="S6" s="8"/>
      <c r="U6" s="8"/>
    </row>
    <row r="7" spans="1:21" ht="21.75" customHeight="1" thickTop="1">
      <c r="A7" s="410" t="s">
        <v>23</v>
      </c>
      <c r="B7" s="412" t="s">
        <v>24</v>
      </c>
      <c r="C7" s="412" t="s">
        <v>25</v>
      </c>
      <c r="D7" s="412" t="s">
        <v>26</v>
      </c>
      <c r="E7" s="412" t="s">
        <v>27</v>
      </c>
      <c r="F7" s="412" t="s">
        <v>28</v>
      </c>
      <c r="G7" s="412" t="s">
        <v>29</v>
      </c>
      <c r="H7" s="412" t="s">
        <v>30</v>
      </c>
      <c r="I7" s="11" t="s">
        <v>31</v>
      </c>
      <c r="J7" s="12" t="s">
        <v>32</v>
      </c>
      <c r="K7" s="12" t="s">
        <v>33</v>
      </c>
      <c r="L7" s="12" t="s">
        <v>34</v>
      </c>
      <c r="M7" s="230" t="s">
        <v>35</v>
      </c>
      <c r="N7" s="12" t="s">
        <v>36</v>
      </c>
      <c r="O7" s="12" t="s">
        <v>37</v>
      </c>
      <c r="P7" s="230" t="s">
        <v>38</v>
      </c>
      <c r="Q7" s="190" t="s">
        <v>39</v>
      </c>
      <c r="R7" s="249" t="s">
        <v>40</v>
      </c>
      <c r="S7" s="11" t="s">
        <v>67</v>
      </c>
      <c r="T7" s="249" t="s">
        <v>158</v>
      </c>
      <c r="U7" s="8"/>
    </row>
    <row r="8" spans="1:21" s="14" customFormat="1" ht="28.5" customHeight="1" thickBot="1">
      <c r="A8" s="411"/>
      <c r="B8" s="413"/>
      <c r="C8" s="413"/>
      <c r="D8" s="413"/>
      <c r="E8" s="413"/>
      <c r="F8" s="413"/>
      <c r="G8" s="413"/>
      <c r="H8" s="413"/>
      <c r="I8" s="402" t="s">
        <v>19</v>
      </c>
      <c r="J8" s="403"/>
      <c r="K8" s="403"/>
      <c r="L8" s="403"/>
      <c r="M8" s="403"/>
      <c r="N8" s="403"/>
      <c r="O8" s="403"/>
      <c r="P8" s="404"/>
      <c r="Q8" s="404"/>
      <c r="R8" s="274"/>
      <c r="S8" s="405" t="s">
        <v>13</v>
      </c>
      <c r="T8" s="406"/>
      <c r="U8" s="13"/>
    </row>
    <row r="9" spans="1:21" s="20" customFormat="1" ht="81" customHeight="1">
      <c r="A9" s="15" t="s">
        <v>9</v>
      </c>
      <c r="B9" s="16" t="s">
        <v>3</v>
      </c>
      <c r="C9" s="16" t="s">
        <v>4</v>
      </c>
      <c r="D9" s="16" t="s">
        <v>5</v>
      </c>
      <c r="E9" s="16" t="s">
        <v>6</v>
      </c>
      <c r="F9" s="16" t="s">
        <v>7</v>
      </c>
      <c r="G9" s="122" t="s">
        <v>70</v>
      </c>
      <c r="H9" s="17" t="s">
        <v>8</v>
      </c>
      <c r="I9" s="182" t="s">
        <v>113</v>
      </c>
      <c r="J9" s="266" t="s">
        <v>11</v>
      </c>
      <c r="K9" s="266" t="s">
        <v>0</v>
      </c>
      <c r="L9" s="267" t="s">
        <v>1</v>
      </c>
      <c r="M9" s="268" t="s">
        <v>140</v>
      </c>
      <c r="N9" s="269" t="s">
        <v>72</v>
      </c>
      <c r="O9" s="269" t="s">
        <v>73</v>
      </c>
      <c r="P9" s="268" t="s">
        <v>140</v>
      </c>
      <c r="Q9" s="267" t="s">
        <v>2</v>
      </c>
      <c r="R9" s="278" t="s">
        <v>140</v>
      </c>
      <c r="S9" s="270" t="s">
        <v>12</v>
      </c>
      <c r="T9" s="271" t="s">
        <v>140</v>
      </c>
      <c r="U9" s="19"/>
    </row>
    <row r="10" spans="1:21" ht="30" customHeight="1">
      <c r="A10" s="21" t="s">
        <v>108</v>
      </c>
      <c r="B10" s="49"/>
      <c r="C10" s="49"/>
      <c r="D10" s="49"/>
      <c r="E10" s="49"/>
      <c r="F10" s="49"/>
      <c r="G10" s="50"/>
      <c r="H10" s="50"/>
      <c r="I10" s="262"/>
      <c r="J10" s="263"/>
      <c r="K10" s="263"/>
      <c r="L10" s="103" t="str">
        <f>IF(C10=0,"-",(E10+F10)/C10)</f>
        <v>-</v>
      </c>
      <c r="M10" s="231" t="e">
        <f>IF(L10&gt;=0,VLOOKUP(L10,RET2_T2,2),"-")</f>
        <v>#N/A</v>
      </c>
      <c r="N10" s="126" t="str">
        <f>IF(OR(C10=0),"-",(G10/E10))</f>
        <v>-</v>
      </c>
      <c r="O10" s="103" t="str">
        <f>IF(OR(E10=0),"-",(H10/E10))</f>
        <v>-</v>
      </c>
      <c r="P10" s="231" t="e">
        <f>IF(O10&gt;=0,VLOOKUP(O10,ACH4_T4,2),"-")</f>
        <v>#N/A</v>
      </c>
      <c r="Q10" s="103" t="str">
        <f>IF(AND(C10-E10=0,H10=0),"-",(I10+J10)/(H10))</f>
        <v>-</v>
      </c>
      <c r="R10" s="275" t="e">
        <f>IF(Q10&gt;=0,VLOOKUP(Q10,PROG5_T5,2),"-")</f>
        <v>#N/A</v>
      </c>
      <c r="S10" s="260">
        <f>IF(C10=0,0,(D10/(C10-(E10+F10))))</f>
        <v>0</v>
      </c>
      <c r="T10" s="251" t="str">
        <f>IF(S10&gt;=0,VLOOKUP(S10,PROG5_T5,2),"-")</f>
        <v>RUI</v>
      </c>
      <c r="U10" s="8"/>
    </row>
    <row r="11" spans="1:21" ht="30" customHeight="1">
      <c r="A11" s="21" t="s">
        <v>109</v>
      </c>
      <c r="B11" s="49"/>
      <c r="C11" s="49"/>
      <c r="D11" s="49"/>
      <c r="E11" s="49"/>
      <c r="F11" s="49"/>
      <c r="G11" s="50"/>
      <c r="H11" s="50"/>
      <c r="I11" s="262"/>
      <c r="J11" s="263"/>
      <c r="K11" s="263"/>
      <c r="L11" s="103" t="str">
        <f>IF(C11=0,"-",(E11+F11)/C11)</f>
        <v>-</v>
      </c>
      <c r="M11" s="231" t="e">
        <f>IF(L11&gt;=0,VLOOKUP(L11,RET2_T2,2),"-")</f>
        <v>#N/A</v>
      </c>
      <c r="N11" s="126" t="str">
        <f>IF(OR(C11=0),"-",(G11/E11))</f>
        <v>-</v>
      </c>
      <c r="O11" s="103" t="str">
        <f>IF(OR(E11=0),"-",(H11/E11))</f>
        <v>-</v>
      </c>
      <c r="P11" s="231" t="e">
        <f>IF(O11&gt;=0,VLOOKUP(O11,ACH4_T4,2),"-")</f>
        <v>#N/A</v>
      </c>
      <c r="Q11" s="103" t="str">
        <f>IF(AND(C11-E11=0,H11=0),"-",(I11+J11)/(H11))</f>
        <v>-</v>
      </c>
      <c r="R11" s="275" t="e">
        <f>IF(Q11&gt;=0,VLOOKUP(Q11,PROG5_T5,2),"-")</f>
        <v>#N/A</v>
      </c>
      <c r="S11" s="260">
        <f>IF(D11=0,0,(D11/(C11-(E11+F11))))</f>
        <v>0</v>
      </c>
      <c r="T11" s="251" t="str">
        <f>IF(S11&gt;=0,VLOOKUP(S11,PROG5_T5,2),"-")</f>
        <v>RUI</v>
      </c>
      <c r="U11" s="8"/>
    </row>
    <row r="12" spans="1:21" ht="30" customHeight="1" thickBot="1">
      <c r="A12" s="22" t="s">
        <v>10</v>
      </c>
      <c r="B12" s="2">
        <f aca="true" t="shared" si="0" ref="B12:K12">SUM(B10:B11)</f>
        <v>0</v>
      </c>
      <c r="C12" s="2">
        <f t="shared" si="0"/>
        <v>0</v>
      </c>
      <c r="D12" s="2">
        <f t="shared" si="0"/>
        <v>0</v>
      </c>
      <c r="E12" s="2">
        <f t="shared" si="0"/>
        <v>0</v>
      </c>
      <c r="F12" s="2">
        <f t="shared" si="0"/>
        <v>0</v>
      </c>
      <c r="G12" s="156">
        <f t="shared" si="0"/>
        <v>0</v>
      </c>
      <c r="H12" s="3">
        <f t="shared" si="0"/>
        <v>0</v>
      </c>
      <c r="I12" s="264">
        <f t="shared" si="0"/>
        <v>0</v>
      </c>
      <c r="J12" s="265">
        <f t="shared" si="0"/>
        <v>0</v>
      </c>
      <c r="K12" s="265">
        <f t="shared" si="0"/>
        <v>0</v>
      </c>
      <c r="L12" s="104" t="str">
        <f>IF(C12=0,"-",(E12+F12)/C12)</f>
        <v>-</v>
      </c>
      <c r="M12" s="232" t="e">
        <f>IF(L12&gt;=0,VLOOKUP(L12,RET2_T2,2),"-")</f>
        <v>#N/A</v>
      </c>
      <c r="N12" s="127" t="str">
        <f>IF(OR(C12=0),"-",(G12/E12))</f>
        <v>-</v>
      </c>
      <c r="O12" s="104" t="str">
        <f>IF(OR(E12=0),"-",(H12/E12))</f>
        <v>-</v>
      </c>
      <c r="P12" s="232" t="e">
        <f>IF(O12&gt;=0,VLOOKUP(O12,ACH4_T4,2),"-")</f>
        <v>#N/A</v>
      </c>
      <c r="Q12" s="104" t="str">
        <f>IF(AND(C12-E12=0,H12=0),"-",(I12+J12)/(H12))</f>
        <v>-</v>
      </c>
      <c r="R12" s="276" t="e">
        <f>IF(Q12&gt;=0,VLOOKUP(Q12,PROG5_T5,2),"-")</f>
        <v>#N/A</v>
      </c>
      <c r="S12" s="261">
        <f>IF(D12=0,0,(D12/(C12-(E12+F12))))</f>
        <v>0</v>
      </c>
      <c r="T12" s="252" t="str">
        <f>IF(S12&gt;=0,VLOOKUP(S12,PROG5_T5,2),"-")</f>
        <v>RUI</v>
      </c>
      <c r="U12" s="8"/>
    </row>
    <row r="13" spans="1:21" ht="15.75" thickTop="1">
      <c r="A13" s="8"/>
      <c r="B13" s="8"/>
      <c r="C13" s="8"/>
      <c r="D13" s="8"/>
      <c r="E13" s="8"/>
      <c r="F13" s="8"/>
      <c r="G13" s="8"/>
      <c r="H13" s="8"/>
      <c r="I13" s="8"/>
      <c r="J13" s="8"/>
      <c r="K13" s="8"/>
      <c r="L13" s="8"/>
      <c r="N13" s="8"/>
      <c r="O13" s="8"/>
      <c r="Q13" s="8"/>
      <c r="S13" s="8"/>
      <c r="U13" s="8"/>
    </row>
    <row r="14" spans="1:19" ht="15.75" thickBot="1">
      <c r="A14" s="23" t="s">
        <v>132</v>
      </c>
      <c r="B14" s="8"/>
      <c r="C14" s="8"/>
      <c r="D14" s="8"/>
      <c r="E14" s="8"/>
      <c r="F14" s="8"/>
      <c r="G14" s="8"/>
      <c r="H14" s="8"/>
      <c r="I14" s="8"/>
      <c r="J14" s="8"/>
      <c r="K14" s="8"/>
      <c r="L14" s="8"/>
      <c r="N14" s="8"/>
      <c r="O14" s="8"/>
      <c r="Q14" s="8"/>
      <c r="S14" s="8"/>
    </row>
    <row r="15" spans="1:20" ht="24.75" customHeight="1" thickBot="1">
      <c r="A15" s="214" t="s">
        <v>112</v>
      </c>
      <c r="B15" s="215"/>
      <c r="C15" s="215"/>
      <c r="D15" s="215"/>
      <c r="E15" s="215"/>
      <c r="F15" s="215"/>
      <c r="G15" s="216"/>
      <c r="H15" s="217"/>
      <c r="I15" s="218"/>
      <c r="J15" s="215"/>
      <c r="K15" s="215"/>
      <c r="L15" s="219" t="str">
        <f>IF(C15=0,"-",(E15+F15)/C15)</f>
        <v>-</v>
      </c>
      <c r="M15" s="233" t="e">
        <f>IF(L15&gt;=0,VLOOKUP(L15,RET2_T2,2),"-")</f>
        <v>#N/A</v>
      </c>
      <c r="N15" s="220" t="str">
        <f>IF(OR(C15=0),"-",(G15/E15))</f>
        <v>-</v>
      </c>
      <c r="O15" s="219" t="str">
        <f>IF(OR(E15=0),"-",(H15/E15))</f>
        <v>-</v>
      </c>
      <c r="P15" s="233" t="e">
        <f>IF(O15&gt;=0,VLOOKUP(O15,ACH4_T4,2),"-")</f>
        <v>#N/A</v>
      </c>
      <c r="Q15" s="219" t="str">
        <f>IF(AND(C15-E15=0,H15=0),"-",(I15+J15)/(H15))</f>
        <v>-</v>
      </c>
      <c r="R15" s="277" t="e">
        <f>IF(Q15&gt;=0,VLOOKUP(Q15,PROG5_T5,2),"-")</f>
        <v>#N/A</v>
      </c>
      <c r="S15" s="272">
        <f>IF(D15=0,0,(D15/(C15-(E15+F15))))</f>
        <v>0</v>
      </c>
      <c r="T15" s="273" t="str">
        <f>IF(S15&gt;=0,VLOOKUP(S15,PROG5_T5,2),"-")</f>
        <v>RUI</v>
      </c>
    </row>
    <row r="16" spans="1:19" ht="18.75" customHeight="1">
      <c r="A16" s="130"/>
      <c r="B16" s="131"/>
      <c r="C16" s="132"/>
      <c r="D16" s="132"/>
      <c r="E16" s="178" t="s">
        <v>92</v>
      </c>
      <c r="F16" s="132"/>
      <c r="G16" s="132"/>
      <c r="H16" s="132"/>
      <c r="I16" s="132"/>
      <c r="J16" s="132"/>
      <c r="K16" s="132"/>
      <c r="L16" s="133"/>
      <c r="N16" s="134"/>
      <c r="O16" s="133"/>
      <c r="Q16" s="133"/>
      <c r="S16" s="135"/>
    </row>
    <row r="17" spans="1:28" ht="15">
      <c r="A17" s="8"/>
      <c r="B17" s="8"/>
      <c r="C17" s="8"/>
      <c r="D17" s="8"/>
      <c r="E17" s="8" t="s">
        <v>24</v>
      </c>
      <c r="F17" s="384" t="s">
        <v>94</v>
      </c>
      <c r="G17" s="384"/>
      <c r="H17" s="382"/>
      <c r="I17" s="382"/>
      <c r="J17" s="382"/>
      <c r="K17" s="382"/>
      <c r="L17" s="382"/>
      <c r="M17" s="382"/>
      <c r="N17" s="382"/>
      <c r="O17" s="382"/>
      <c r="P17" s="382"/>
      <c r="Q17" s="382"/>
      <c r="R17" s="382"/>
      <c r="S17" s="382"/>
      <c r="T17" s="254"/>
      <c r="U17" s="8"/>
      <c r="AA17" s="24">
        <v>0.7</v>
      </c>
      <c r="AB17" s="25" t="s">
        <v>16</v>
      </c>
    </row>
    <row r="18" spans="1:28" ht="15">
      <c r="A18" s="8"/>
      <c r="B18" s="8"/>
      <c r="C18" s="8"/>
      <c r="D18" s="8"/>
      <c r="E18" s="8" t="s">
        <v>25</v>
      </c>
      <c r="F18" s="382" t="s">
        <v>55</v>
      </c>
      <c r="G18" s="382"/>
      <c r="H18" s="382"/>
      <c r="I18" s="382"/>
      <c r="J18" s="382"/>
      <c r="K18" s="382"/>
      <c r="L18" s="382"/>
      <c r="M18" s="382"/>
      <c r="N18" s="382"/>
      <c r="O18" s="382"/>
      <c r="P18" s="382"/>
      <c r="Q18" s="382"/>
      <c r="R18" s="382"/>
      <c r="S18" s="382"/>
      <c r="T18" s="254"/>
      <c r="U18" s="8"/>
      <c r="AA18" s="24">
        <v>0.8</v>
      </c>
      <c r="AB18" s="25" t="s">
        <v>17</v>
      </c>
    </row>
    <row r="19" spans="1:28" ht="30.75" customHeight="1">
      <c r="A19" s="8"/>
      <c r="B19" s="8"/>
      <c r="C19" s="8"/>
      <c r="D19" s="8"/>
      <c r="E19" s="119" t="s">
        <v>89</v>
      </c>
      <c r="F19" s="399" t="s">
        <v>91</v>
      </c>
      <c r="G19" s="399"/>
      <c r="H19" s="399"/>
      <c r="I19" s="399"/>
      <c r="J19" s="399"/>
      <c r="K19" s="399"/>
      <c r="L19" s="399"/>
      <c r="M19" s="399"/>
      <c r="N19" s="399"/>
      <c r="O19" s="399"/>
      <c r="P19" s="399"/>
      <c r="Q19" s="399"/>
      <c r="R19" s="399"/>
      <c r="S19" s="399"/>
      <c r="T19" s="255"/>
      <c r="U19" s="8"/>
      <c r="AA19" s="24"/>
      <c r="AB19" s="25"/>
    </row>
    <row r="20" spans="1:28" ht="15">
      <c r="A20" s="8"/>
      <c r="B20" s="8"/>
      <c r="C20" s="8"/>
      <c r="D20" s="8"/>
      <c r="E20" s="8" t="s">
        <v>26</v>
      </c>
      <c r="F20" s="384" t="s">
        <v>95</v>
      </c>
      <c r="G20" s="382"/>
      <c r="H20" s="382"/>
      <c r="I20" s="382"/>
      <c r="J20" s="382"/>
      <c r="K20" s="382"/>
      <c r="L20" s="382"/>
      <c r="M20" s="382"/>
      <c r="N20" s="382"/>
      <c r="O20" s="382"/>
      <c r="P20" s="382"/>
      <c r="Q20" s="382"/>
      <c r="R20" s="382"/>
      <c r="S20" s="382"/>
      <c r="T20" s="254"/>
      <c r="U20" s="8"/>
      <c r="AA20" s="24">
        <v>0.9</v>
      </c>
      <c r="AB20" s="25" t="s">
        <v>18</v>
      </c>
    </row>
    <row r="21" spans="1:21" ht="15">
      <c r="A21" s="8"/>
      <c r="B21" s="8"/>
      <c r="C21" s="8"/>
      <c r="D21" s="8"/>
      <c r="E21" s="8" t="s">
        <v>27</v>
      </c>
      <c r="F21" s="382" t="s">
        <v>54</v>
      </c>
      <c r="G21" s="382"/>
      <c r="H21" s="382"/>
      <c r="I21" s="382"/>
      <c r="J21" s="382"/>
      <c r="K21" s="382"/>
      <c r="L21" s="382"/>
      <c r="M21" s="382"/>
      <c r="N21" s="382"/>
      <c r="O21" s="382"/>
      <c r="P21" s="382"/>
      <c r="Q21" s="382"/>
      <c r="R21" s="382"/>
      <c r="S21" s="382"/>
      <c r="T21" s="254"/>
      <c r="U21" s="8"/>
    </row>
    <row r="22" spans="1:21" ht="15">
      <c r="A22" s="8"/>
      <c r="B22" s="8"/>
      <c r="C22" s="8"/>
      <c r="D22" s="8"/>
      <c r="E22" s="8" t="s">
        <v>28</v>
      </c>
      <c r="F22" s="382" t="s">
        <v>53</v>
      </c>
      <c r="G22" s="382"/>
      <c r="H22" s="382"/>
      <c r="I22" s="382"/>
      <c r="J22" s="382"/>
      <c r="K22" s="382"/>
      <c r="L22" s="382"/>
      <c r="M22" s="382"/>
      <c r="N22" s="382"/>
      <c r="O22" s="382"/>
      <c r="P22" s="382"/>
      <c r="Q22" s="382"/>
      <c r="R22" s="382"/>
      <c r="S22" s="382"/>
      <c r="T22" s="254"/>
      <c r="U22" s="8"/>
    </row>
    <row r="23" spans="1:21" ht="30" customHeight="1">
      <c r="A23" s="8"/>
      <c r="B23" s="8"/>
      <c r="C23" s="8"/>
      <c r="D23" s="8"/>
      <c r="E23" s="119" t="s">
        <v>29</v>
      </c>
      <c r="F23" s="399" t="s">
        <v>71</v>
      </c>
      <c r="G23" s="399"/>
      <c r="H23" s="399"/>
      <c r="I23" s="399"/>
      <c r="J23" s="399"/>
      <c r="K23" s="399"/>
      <c r="L23" s="399"/>
      <c r="M23" s="399"/>
      <c r="N23" s="399"/>
      <c r="O23" s="399"/>
      <c r="P23" s="399"/>
      <c r="Q23" s="399"/>
      <c r="R23" s="399"/>
      <c r="S23" s="399"/>
      <c r="T23" s="255"/>
      <c r="U23" s="123"/>
    </row>
    <row r="24" spans="1:21" ht="29.25" customHeight="1">
      <c r="A24" s="8"/>
      <c r="B24" s="8"/>
      <c r="C24" s="8"/>
      <c r="D24" s="8"/>
      <c r="E24" s="119" t="s">
        <v>30</v>
      </c>
      <c r="F24" s="383" t="s">
        <v>96</v>
      </c>
      <c r="G24" s="383"/>
      <c r="H24" s="383"/>
      <c r="I24" s="383"/>
      <c r="J24" s="383"/>
      <c r="K24" s="383"/>
      <c r="L24" s="383"/>
      <c r="M24" s="383"/>
      <c r="N24" s="383"/>
      <c r="O24" s="383"/>
      <c r="P24" s="383"/>
      <c r="Q24" s="383"/>
      <c r="R24" s="383"/>
      <c r="S24" s="383"/>
      <c r="T24" s="256"/>
      <c r="U24" s="8"/>
    </row>
    <row r="25" spans="1:21" ht="15">
      <c r="A25" s="8"/>
      <c r="B25" s="8"/>
      <c r="C25" s="8"/>
      <c r="D25" s="8"/>
      <c r="E25" s="119" t="s">
        <v>31</v>
      </c>
      <c r="F25" s="384" t="s">
        <v>131</v>
      </c>
      <c r="G25" s="382"/>
      <c r="H25" s="382"/>
      <c r="I25" s="382"/>
      <c r="J25" s="382"/>
      <c r="K25" s="382"/>
      <c r="L25" s="382"/>
      <c r="M25" s="382"/>
      <c r="N25" s="382"/>
      <c r="O25" s="382"/>
      <c r="P25" s="382"/>
      <c r="Q25" s="382"/>
      <c r="R25" s="382"/>
      <c r="S25" s="382"/>
      <c r="T25" s="254"/>
      <c r="U25" s="8"/>
    </row>
    <row r="26" spans="1:21" ht="15">
      <c r="A26" s="8"/>
      <c r="B26" s="8"/>
      <c r="C26" s="8"/>
      <c r="D26" s="8"/>
      <c r="E26" s="119" t="s">
        <v>32</v>
      </c>
      <c r="F26" s="384" t="s">
        <v>74</v>
      </c>
      <c r="G26" s="382"/>
      <c r="H26" s="382"/>
      <c r="I26" s="382"/>
      <c r="J26" s="382"/>
      <c r="K26" s="382"/>
      <c r="L26" s="382"/>
      <c r="M26" s="382"/>
      <c r="N26" s="382"/>
      <c r="O26" s="382"/>
      <c r="P26" s="382"/>
      <c r="Q26" s="382"/>
      <c r="R26" s="382"/>
      <c r="S26" s="382"/>
      <c r="T26" s="254"/>
      <c r="U26" s="8"/>
    </row>
    <row r="27" spans="1:21" ht="15">
      <c r="A27" s="8"/>
      <c r="B27" s="8"/>
      <c r="C27" s="8"/>
      <c r="D27" s="8"/>
      <c r="E27" s="119" t="s">
        <v>33</v>
      </c>
      <c r="F27" s="385" t="s">
        <v>69</v>
      </c>
      <c r="G27" s="386"/>
      <c r="H27" s="386"/>
      <c r="I27" s="386"/>
      <c r="J27" s="386"/>
      <c r="K27" s="386"/>
      <c r="L27" s="386"/>
      <c r="M27" s="386"/>
      <c r="N27" s="386"/>
      <c r="O27" s="386"/>
      <c r="P27" s="386"/>
      <c r="Q27" s="386"/>
      <c r="R27" s="386"/>
      <c r="S27" s="386"/>
      <c r="T27" s="254"/>
      <c r="U27" s="8"/>
    </row>
    <row r="28" spans="5:20" s="229" customFormat="1" ht="25.5" customHeight="1" thickBot="1">
      <c r="E28" s="229" t="s">
        <v>38</v>
      </c>
      <c r="F28" s="400" t="s">
        <v>159</v>
      </c>
      <c r="G28" s="401"/>
      <c r="H28" s="401"/>
      <c r="I28" s="401"/>
      <c r="J28" s="401"/>
      <c r="K28" s="401"/>
      <c r="L28" s="401"/>
      <c r="M28" s="401"/>
      <c r="N28" s="401"/>
      <c r="O28" s="401"/>
      <c r="P28" s="401"/>
      <c r="Q28" s="401"/>
      <c r="R28" s="401"/>
      <c r="S28" s="401"/>
      <c r="T28" s="257"/>
    </row>
    <row r="29" spans="1:21" ht="15.75" thickBot="1">
      <c r="A29" s="387" t="s">
        <v>52</v>
      </c>
      <c r="B29" s="390"/>
      <c r="C29" s="391"/>
      <c r="D29" s="391"/>
      <c r="E29" s="391"/>
      <c r="F29" s="391"/>
      <c r="G29" s="391"/>
      <c r="H29" s="391"/>
      <c r="I29" s="391"/>
      <c r="J29" s="391"/>
      <c r="K29" s="391"/>
      <c r="L29" s="391"/>
      <c r="M29" s="391"/>
      <c r="N29" s="391"/>
      <c r="O29" s="391"/>
      <c r="P29" s="391"/>
      <c r="Q29" s="391"/>
      <c r="R29" s="391"/>
      <c r="S29" s="392"/>
      <c r="T29" s="257"/>
      <c r="U29" s="8"/>
    </row>
    <row r="30" spans="1:21" ht="15">
      <c r="A30" s="388"/>
      <c r="B30" s="393"/>
      <c r="C30" s="394"/>
      <c r="D30" s="394"/>
      <c r="E30" s="394"/>
      <c r="F30" s="394"/>
      <c r="G30" s="394"/>
      <c r="H30" s="394"/>
      <c r="I30" s="394"/>
      <c r="J30" s="394"/>
      <c r="K30" s="394"/>
      <c r="L30" s="394"/>
      <c r="M30" s="394"/>
      <c r="N30" s="394"/>
      <c r="O30" s="394"/>
      <c r="P30" s="394"/>
      <c r="Q30" s="394"/>
      <c r="R30" s="394"/>
      <c r="S30" s="395"/>
      <c r="T30" s="258"/>
      <c r="U30" s="8"/>
    </row>
    <row r="31" spans="1:21" ht="15">
      <c r="A31" s="388"/>
      <c r="B31" s="393"/>
      <c r="C31" s="394"/>
      <c r="D31" s="394"/>
      <c r="E31" s="394"/>
      <c r="F31" s="394"/>
      <c r="G31" s="394"/>
      <c r="H31" s="394"/>
      <c r="I31" s="394"/>
      <c r="J31" s="394"/>
      <c r="K31" s="394"/>
      <c r="L31" s="394"/>
      <c r="M31" s="394"/>
      <c r="N31" s="394"/>
      <c r="O31" s="394"/>
      <c r="P31" s="394"/>
      <c r="Q31" s="394"/>
      <c r="R31" s="394"/>
      <c r="S31" s="395"/>
      <c r="T31" s="258"/>
      <c r="U31" s="8"/>
    </row>
    <row r="32" spans="1:21" ht="15">
      <c r="A32" s="388"/>
      <c r="B32" s="393"/>
      <c r="C32" s="394"/>
      <c r="D32" s="394"/>
      <c r="E32" s="394"/>
      <c r="F32" s="394"/>
      <c r="G32" s="394"/>
      <c r="H32" s="394"/>
      <c r="I32" s="394"/>
      <c r="J32" s="394"/>
      <c r="K32" s="394"/>
      <c r="L32" s="394"/>
      <c r="M32" s="394"/>
      <c r="N32" s="394"/>
      <c r="O32" s="394"/>
      <c r="P32" s="394"/>
      <c r="Q32" s="394"/>
      <c r="R32" s="394"/>
      <c r="S32" s="395"/>
      <c r="T32" s="258"/>
      <c r="U32" s="8"/>
    </row>
    <row r="33" spans="1:21" ht="15">
      <c r="A33" s="388"/>
      <c r="B33" s="393"/>
      <c r="C33" s="394"/>
      <c r="D33" s="394"/>
      <c r="E33" s="394"/>
      <c r="F33" s="394"/>
      <c r="G33" s="394"/>
      <c r="H33" s="394"/>
      <c r="I33" s="394"/>
      <c r="J33" s="394"/>
      <c r="K33" s="394"/>
      <c r="L33" s="394"/>
      <c r="M33" s="394"/>
      <c r="N33" s="394"/>
      <c r="O33" s="394"/>
      <c r="P33" s="394"/>
      <c r="Q33" s="394"/>
      <c r="R33" s="394"/>
      <c r="S33" s="395"/>
      <c r="T33" s="258"/>
      <c r="U33" s="8"/>
    </row>
    <row r="34" spans="1:21" ht="15">
      <c r="A34" s="388"/>
      <c r="B34" s="393"/>
      <c r="C34" s="394"/>
      <c r="D34" s="394"/>
      <c r="E34" s="394"/>
      <c r="F34" s="394"/>
      <c r="G34" s="394"/>
      <c r="H34" s="394"/>
      <c r="I34" s="394"/>
      <c r="J34" s="394"/>
      <c r="K34" s="394"/>
      <c r="L34" s="394"/>
      <c r="M34" s="394"/>
      <c r="N34" s="394"/>
      <c r="O34" s="394"/>
      <c r="P34" s="394"/>
      <c r="Q34" s="394"/>
      <c r="R34" s="394"/>
      <c r="S34" s="395"/>
      <c r="T34" s="258"/>
      <c r="U34" s="8"/>
    </row>
    <row r="35" spans="1:21" ht="15">
      <c r="A35" s="388"/>
      <c r="B35" s="393"/>
      <c r="C35" s="394"/>
      <c r="D35" s="394"/>
      <c r="E35" s="394"/>
      <c r="F35" s="394"/>
      <c r="G35" s="394"/>
      <c r="H35" s="394"/>
      <c r="I35" s="394"/>
      <c r="J35" s="394"/>
      <c r="K35" s="394"/>
      <c r="L35" s="394"/>
      <c r="M35" s="394"/>
      <c r="N35" s="394"/>
      <c r="O35" s="394"/>
      <c r="P35" s="394"/>
      <c r="Q35" s="394"/>
      <c r="R35" s="394"/>
      <c r="S35" s="395"/>
      <c r="T35" s="258"/>
      <c r="U35" s="8"/>
    </row>
    <row r="36" spans="1:21" ht="15.75" thickBot="1">
      <c r="A36" s="389"/>
      <c r="B36" s="396"/>
      <c r="C36" s="397"/>
      <c r="D36" s="397"/>
      <c r="E36" s="397"/>
      <c r="F36" s="397"/>
      <c r="G36" s="397"/>
      <c r="H36" s="397"/>
      <c r="I36" s="397"/>
      <c r="J36" s="397"/>
      <c r="K36" s="397"/>
      <c r="L36" s="397"/>
      <c r="M36" s="397"/>
      <c r="N36" s="397"/>
      <c r="O36" s="397"/>
      <c r="P36" s="397"/>
      <c r="Q36" s="397"/>
      <c r="R36" s="397"/>
      <c r="S36" s="398"/>
      <c r="T36" s="258"/>
      <c r="U36" s="8"/>
    </row>
    <row r="37" spans="1:21" ht="15">
      <c r="A37" s="8"/>
      <c r="B37" s="8"/>
      <c r="C37" s="8"/>
      <c r="D37" s="8"/>
      <c r="E37" s="8"/>
      <c r="F37" s="8"/>
      <c r="G37" s="8"/>
      <c r="H37" s="8"/>
      <c r="I37" s="8"/>
      <c r="J37" s="8"/>
      <c r="K37" s="8"/>
      <c r="L37" s="8"/>
      <c r="M37" s="8"/>
      <c r="N37" s="8"/>
      <c r="O37" s="8"/>
      <c r="P37" s="8"/>
      <c r="Q37" s="8"/>
      <c r="R37" s="8"/>
      <c r="S37" s="8"/>
      <c r="T37" s="258"/>
      <c r="U37" s="8"/>
    </row>
  </sheetData>
  <sheetProtection password="CC1A" sheet="1" selectLockedCells="1"/>
  <mergeCells count="26">
    <mergeCell ref="C4:H4"/>
    <mergeCell ref="A7:A8"/>
    <mergeCell ref="B7:B8"/>
    <mergeCell ref="C7:C8"/>
    <mergeCell ref="D7:D8"/>
    <mergeCell ref="E7:E8"/>
    <mergeCell ref="F7:F8"/>
    <mergeCell ref="H7:H8"/>
    <mergeCell ref="G7:G8"/>
    <mergeCell ref="A4:B4"/>
    <mergeCell ref="I8:Q8"/>
    <mergeCell ref="F17:S17"/>
    <mergeCell ref="F18:S18"/>
    <mergeCell ref="F20:S20"/>
    <mergeCell ref="F21:S21"/>
    <mergeCell ref="F19:S19"/>
    <mergeCell ref="S8:T8"/>
    <mergeCell ref="F22:S22"/>
    <mergeCell ref="F24:S24"/>
    <mergeCell ref="F25:S25"/>
    <mergeCell ref="F26:S26"/>
    <mergeCell ref="F27:S27"/>
    <mergeCell ref="A29:A36"/>
    <mergeCell ref="B29:S36"/>
    <mergeCell ref="F23:S23"/>
    <mergeCell ref="F28:S28"/>
  </mergeCells>
  <printOptions/>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zoomScale="70" zoomScaleNormal="70" zoomScalePageLayoutView="0" workbookViewId="0" topLeftCell="A1">
      <selection activeCell="B31" sqref="B31:U38"/>
    </sheetView>
  </sheetViews>
  <sheetFormatPr defaultColWidth="9.140625" defaultRowHeight="12.75"/>
  <cols>
    <col min="1" max="1" width="19.28125" style="9" customWidth="1"/>
    <col min="2" max="2" width="9.140625" style="9" customWidth="1"/>
    <col min="3" max="5" width="10.00390625" style="9" customWidth="1"/>
    <col min="6" max="7" width="11.57421875" style="9" customWidth="1"/>
    <col min="8" max="9" width="10.140625" style="9" customWidth="1"/>
    <col min="10" max="10" width="10.57421875" style="9" customWidth="1"/>
    <col min="11" max="14" width="15.28125" style="9" customWidth="1"/>
    <col min="15" max="15" width="15.421875" style="229" customWidth="1"/>
    <col min="16" max="17" width="15.28125" style="9" customWidth="1"/>
    <col min="18" max="18" width="15.421875" style="229" customWidth="1"/>
    <col min="19" max="19" width="15.28125" style="9" customWidth="1"/>
    <col min="20" max="20" width="15.421875" style="229" customWidth="1"/>
    <col min="21" max="21" width="16.421875" style="9" customWidth="1"/>
    <col min="22" max="22" width="18.140625" style="229" customWidth="1"/>
    <col min="23" max="16384" width="9.140625" style="9" customWidth="1"/>
  </cols>
  <sheetData>
    <row r="1" spans="1:21" ht="15">
      <c r="A1" s="7" t="s">
        <v>65</v>
      </c>
      <c r="B1" s="8"/>
      <c r="C1" s="8"/>
      <c r="D1" s="8"/>
      <c r="E1" s="8"/>
      <c r="F1" s="8"/>
      <c r="G1" s="8"/>
      <c r="H1" s="8"/>
      <c r="I1" s="8"/>
      <c r="J1" s="8"/>
      <c r="K1" s="8"/>
      <c r="L1" s="8"/>
      <c r="M1" s="8"/>
      <c r="N1" s="8"/>
      <c r="P1" s="8"/>
      <c r="Q1" s="8"/>
      <c r="S1" s="8"/>
      <c r="U1" s="8"/>
    </row>
    <row r="2" spans="1:21" ht="15">
      <c r="A2" s="7" t="s">
        <v>114</v>
      </c>
      <c r="B2" s="8"/>
      <c r="C2" s="8"/>
      <c r="D2" s="8"/>
      <c r="E2" s="8"/>
      <c r="F2" s="8"/>
      <c r="G2" s="8"/>
      <c r="H2" s="8"/>
      <c r="I2" s="8"/>
      <c r="J2" s="8"/>
      <c r="K2" s="8"/>
      <c r="L2" s="8"/>
      <c r="M2" s="8"/>
      <c r="N2" s="8"/>
      <c r="P2" s="8"/>
      <c r="Q2" s="8"/>
      <c r="S2" s="8"/>
      <c r="U2" s="8"/>
    </row>
    <row r="3" spans="1:21" ht="16.5" customHeight="1" thickBot="1">
      <c r="A3" s="7"/>
      <c r="B3" s="8"/>
      <c r="C3" s="8"/>
      <c r="D3" s="8"/>
      <c r="E3" s="8"/>
      <c r="F3" s="8"/>
      <c r="G3" s="8"/>
      <c r="H3" s="8"/>
      <c r="I3" s="8"/>
      <c r="J3" s="8"/>
      <c r="K3" s="8"/>
      <c r="L3" s="8"/>
      <c r="M3" s="8"/>
      <c r="N3" s="8"/>
      <c r="P3" s="8"/>
      <c r="Q3" s="8"/>
      <c r="S3" s="8"/>
      <c r="U3" s="8"/>
    </row>
    <row r="4" spans="1:21" ht="32.25" customHeight="1" thickBot="1">
      <c r="A4" s="399" t="s">
        <v>75</v>
      </c>
      <c r="B4" s="414"/>
      <c r="C4" s="407"/>
      <c r="D4" s="408"/>
      <c r="E4" s="408"/>
      <c r="F4" s="408"/>
      <c r="G4" s="408"/>
      <c r="H4" s="408"/>
      <c r="I4" s="408"/>
      <c r="J4" s="409"/>
      <c r="K4" s="8"/>
      <c r="L4" s="8"/>
      <c r="M4" s="8"/>
      <c r="N4" s="8"/>
      <c r="P4" s="8"/>
      <c r="Q4" s="8"/>
      <c r="S4" s="8"/>
      <c r="U4" s="8"/>
    </row>
    <row r="5" spans="1:21" ht="15">
      <c r="A5" s="8"/>
      <c r="B5" s="8"/>
      <c r="C5" s="8"/>
      <c r="D5" s="8"/>
      <c r="E5" s="8"/>
      <c r="F5" s="8"/>
      <c r="G5" s="8"/>
      <c r="H5" s="8"/>
      <c r="I5" s="8"/>
      <c r="J5" s="8"/>
      <c r="K5" s="8"/>
      <c r="L5" s="8"/>
      <c r="M5" s="8"/>
      <c r="N5" s="8"/>
      <c r="P5" s="8"/>
      <c r="Q5" s="8"/>
      <c r="S5" s="8"/>
      <c r="U5" s="8"/>
    </row>
    <row r="6" spans="1:21" ht="15.75" thickBot="1">
      <c r="A6" s="7" t="s">
        <v>56</v>
      </c>
      <c r="B6" s="8"/>
      <c r="C6" s="8"/>
      <c r="D6" s="8"/>
      <c r="E6" s="8"/>
      <c r="F6" s="8"/>
      <c r="G6" s="8"/>
      <c r="H6" s="8"/>
      <c r="I6" s="8"/>
      <c r="J6" s="8"/>
      <c r="K6" s="8"/>
      <c r="L6" s="8"/>
      <c r="M6" s="8"/>
      <c r="N6" s="8"/>
      <c r="P6" s="8"/>
      <c r="Q6" s="8"/>
      <c r="S6" s="8"/>
      <c r="U6" s="8"/>
    </row>
    <row r="7" spans="1:22" ht="21.75" customHeight="1" thickTop="1">
      <c r="A7" s="410" t="s">
        <v>23</v>
      </c>
      <c r="B7" s="412" t="s">
        <v>24</v>
      </c>
      <c r="C7" s="412" t="s">
        <v>25</v>
      </c>
      <c r="D7" s="412" t="s">
        <v>26</v>
      </c>
      <c r="E7" s="412" t="s">
        <v>27</v>
      </c>
      <c r="F7" s="412" t="s">
        <v>28</v>
      </c>
      <c r="G7" s="412" t="s">
        <v>29</v>
      </c>
      <c r="H7" s="412" t="s">
        <v>30</v>
      </c>
      <c r="I7" s="412" t="s">
        <v>31</v>
      </c>
      <c r="J7" s="412" t="s">
        <v>32</v>
      </c>
      <c r="K7" s="11" t="s">
        <v>33</v>
      </c>
      <c r="L7" s="12" t="s">
        <v>34</v>
      </c>
      <c r="M7" s="12" t="s">
        <v>35</v>
      </c>
      <c r="N7" s="12" t="s">
        <v>36</v>
      </c>
      <c r="O7" s="230" t="s">
        <v>37</v>
      </c>
      <c r="P7" s="12" t="s">
        <v>38</v>
      </c>
      <c r="Q7" s="12" t="s">
        <v>39</v>
      </c>
      <c r="R7" s="230" t="s">
        <v>40</v>
      </c>
      <c r="S7" s="190" t="s">
        <v>67</v>
      </c>
      <c r="T7" s="249" t="s">
        <v>158</v>
      </c>
      <c r="U7" s="11" t="s">
        <v>78</v>
      </c>
      <c r="V7" s="230" t="s">
        <v>160</v>
      </c>
    </row>
    <row r="8" spans="1:22" s="14" customFormat="1" ht="28.5" customHeight="1" thickBot="1">
      <c r="A8" s="411"/>
      <c r="B8" s="413"/>
      <c r="C8" s="413"/>
      <c r="D8" s="413"/>
      <c r="E8" s="413"/>
      <c r="F8" s="413"/>
      <c r="G8" s="413"/>
      <c r="H8" s="413"/>
      <c r="I8" s="413"/>
      <c r="J8" s="413"/>
      <c r="K8" s="405" t="s">
        <v>19</v>
      </c>
      <c r="L8" s="415"/>
      <c r="M8" s="415"/>
      <c r="N8" s="415"/>
      <c r="O8" s="415"/>
      <c r="P8" s="415"/>
      <c r="Q8" s="415"/>
      <c r="R8" s="415"/>
      <c r="S8" s="415"/>
      <c r="T8" s="406"/>
      <c r="U8" s="405" t="s">
        <v>13</v>
      </c>
      <c r="V8" s="416"/>
    </row>
    <row r="9" spans="1:22" s="20" customFormat="1" ht="81" customHeight="1">
      <c r="A9" s="15" t="s">
        <v>9</v>
      </c>
      <c r="B9" s="16" t="s">
        <v>3</v>
      </c>
      <c r="C9" s="16" t="s">
        <v>4</v>
      </c>
      <c r="D9" s="183" t="s">
        <v>117</v>
      </c>
      <c r="E9" s="118" t="s">
        <v>118</v>
      </c>
      <c r="F9" s="16" t="s">
        <v>5</v>
      </c>
      <c r="G9" s="16" t="s">
        <v>6</v>
      </c>
      <c r="H9" s="16" t="s">
        <v>7</v>
      </c>
      <c r="I9" s="122" t="s">
        <v>70</v>
      </c>
      <c r="J9" s="17" t="s">
        <v>8</v>
      </c>
      <c r="K9" s="286" t="s">
        <v>119</v>
      </c>
      <c r="L9" s="266" t="s">
        <v>11</v>
      </c>
      <c r="M9" s="266" t="s">
        <v>0</v>
      </c>
      <c r="N9" s="267" t="s">
        <v>1</v>
      </c>
      <c r="O9" s="268" t="s">
        <v>140</v>
      </c>
      <c r="P9" s="269" t="s">
        <v>72</v>
      </c>
      <c r="Q9" s="269" t="s">
        <v>73</v>
      </c>
      <c r="R9" s="268" t="s">
        <v>140</v>
      </c>
      <c r="S9" s="287" t="s">
        <v>2</v>
      </c>
      <c r="T9" s="278" t="s">
        <v>140</v>
      </c>
      <c r="U9" s="270" t="s">
        <v>12</v>
      </c>
      <c r="V9" s="288" t="s">
        <v>140</v>
      </c>
    </row>
    <row r="10" spans="1:22" ht="30" customHeight="1">
      <c r="A10" s="21" t="s">
        <v>108</v>
      </c>
      <c r="B10" s="49"/>
      <c r="C10" s="49"/>
      <c r="D10" s="49"/>
      <c r="E10" s="49"/>
      <c r="F10" s="49"/>
      <c r="G10" s="49"/>
      <c r="H10" s="49"/>
      <c r="I10" s="50"/>
      <c r="J10" s="50"/>
      <c r="K10" s="98"/>
      <c r="L10" s="49"/>
      <c r="M10" s="49"/>
      <c r="N10" s="103" t="str">
        <f>IF(C10=0,"-",(G10+H10)/(C10-(D10+E10)))</f>
        <v>-</v>
      </c>
      <c r="O10" s="231" t="e">
        <f>IF(N10&gt;=0,VLOOKUP(N10,RET2_T2,2),"-")</f>
        <v>#N/A</v>
      </c>
      <c r="P10" s="136" t="str">
        <f>IF(OR(G10=0),"-",(I10/G10))</f>
        <v>-</v>
      </c>
      <c r="Q10" s="103" t="str">
        <f>IF(OR(G10=0),"-",(J10/G10))</f>
        <v>-</v>
      </c>
      <c r="R10" s="231" t="e">
        <f>IF(Q10&gt;=0,VLOOKUP(Q10,ACH4_T4,2),"-")</f>
        <v>#N/A</v>
      </c>
      <c r="S10" s="192" t="str">
        <f>IF(AND(C10-G10=0,J10=0),"-",(K10+L10)/(J10))</f>
        <v>-</v>
      </c>
      <c r="T10" s="275" t="e">
        <f>IF(S10&gt;=0,VLOOKUP(S10,PROG5_T5,2),"-")</f>
        <v>#N/A</v>
      </c>
      <c r="U10" s="260">
        <f>IF(AND(D10=0,E10=0,F10=0),0,((D10+E10+F10)/(C10-(G10+H10))))</f>
        <v>0</v>
      </c>
      <c r="V10" s="284" t="str">
        <f>IF(U10&gt;=0,VLOOKUP(U10,ACH4_T4,2),"-")</f>
        <v>RUI</v>
      </c>
    </row>
    <row r="11" spans="1:22" ht="30" customHeight="1">
      <c r="A11" s="227">
        <v>20222023</v>
      </c>
      <c r="B11" s="49"/>
      <c r="C11" s="49"/>
      <c r="D11" s="49"/>
      <c r="E11" s="49"/>
      <c r="F11" s="49"/>
      <c r="G11" s="49"/>
      <c r="H11" s="49"/>
      <c r="I11" s="50"/>
      <c r="J11" s="50"/>
      <c r="K11" s="98"/>
      <c r="L11" s="49"/>
      <c r="M11" s="49"/>
      <c r="N11" s="103" t="str">
        <f>IF(C11=0,"-",(G11+H11)/(C11-(D11+E11)))</f>
        <v>-</v>
      </c>
      <c r="O11" s="231" t="e">
        <f>IF(N11&gt;=0,VLOOKUP(N11,RET2_T2,2),"-")</f>
        <v>#N/A</v>
      </c>
      <c r="P11" s="126" t="str">
        <f>IF(OR(G11=0),"-",(I11/G11))</f>
        <v>-</v>
      </c>
      <c r="Q11" s="103" t="str">
        <f>IF(OR(G11=0),"-",(J11/G11))</f>
        <v>-</v>
      </c>
      <c r="R11" s="231" t="e">
        <f>IF(Q11&gt;=0,VLOOKUP(Q11,ACH4_T4,2),"-")</f>
        <v>#N/A</v>
      </c>
      <c r="S11" s="192" t="str">
        <f>IF(AND(C11-G11=0,J11=0),"-",(K11+L11)/(J11))</f>
        <v>-</v>
      </c>
      <c r="T11" s="275" t="e">
        <f>IF(S11&gt;=0,VLOOKUP(S11,PROG5_T5,2),"-")</f>
        <v>#N/A</v>
      </c>
      <c r="U11" s="260">
        <f>IF(AND(D11=0,E11=0,F11=0),0,((D11+E11+F11)/(C11-(G11+H11))))</f>
        <v>0</v>
      </c>
      <c r="V11" s="284" t="str">
        <f>IF(U11&gt;=0,VLOOKUP(U11,ACH4_T4,2),"-")</f>
        <v>RUI</v>
      </c>
    </row>
    <row r="12" spans="1:22" ht="30" customHeight="1" thickBot="1">
      <c r="A12" s="26" t="s">
        <v>10</v>
      </c>
      <c r="B12" s="2">
        <f aca="true" t="shared" si="0" ref="B12:M12">SUM(B10:B11)</f>
        <v>0</v>
      </c>
      <c r="C12" s="2">
        <f t="shared" si="0"/>
        <v>0</v>
      </c>
      <c r="D12" s="52">
        <f t="shared" si="0"/>
        <v>0</v>
      </c>
      <c r="E12" s="52">
        <f t="shared" si="0"/>
        <v>0</v>
      </c>
      <c r="F12" s="2">
        <f t="shared" si="0"/>
        <v>0</v>
      </c>
      <c r="G12" s="2">
        <f t="shared" si="0"/>
        <v>0</v>
      </c>
      <c r="H12" s="2">
        <f t="shared" si="0"/>
        <v>0</v>
      </c>
      <c r="I12" s="156">
        <f t="shared" si="0"/>
        <v>0</v>
      </c>
      <c r="J12" s="3">
        <f t="shared" si="0"/>
        <v>0</v>
      </c>
      <c r="K12" s="1">
        <f t="shared" si="0"/>
        <v>0</v>
      </c>
      <c r="L12" s="2">
        <f t="shared" si="0"/>
        <v>0</v>
      </c>
      <c r="M12" s="2">
        <f t="shared" si="0"/>
        <v>0</v>
      </c>
      <c r="N12" s="139" t="str">
        <f>IF(C12=0,"-",(G12+H12)/(C12-(D12+E12)))</f>
        <v>-</v>
      </c>
      <c r="O12" s="232" t="e">
        <f>IF(N12&gt;=0,VLOOKUP(N12,RET2_T2,2),"-")</f>
        <v>#N/A</v>
      </c>
      <c r="P12" s="127" t="str">
        <f>IF(OR(G12=0),"-",(I12/G12))</f>
        <v>-</v>
      </c>
      <c r="Q12" s="104" t="str">
        <f>IF(OR(G12=0),"-",(J12/G12))</f>
        <v>-</v>
      </c>
      <c r="R12" s="232" t="e">
        <f>IF(Q12&gt;=0,VLOOKUP(Q12,ACH4_T4,2),"-")</f>
        <v>#N/A</v>
      </c>
      <c r="S12" s="193" t="str">
        <f>IF(AND(C12-G12=0,J12=0),"-",(K12+L12)/(J12))</f>
        <v>-</v>
      </c>
      <c r="T12" s="276" t="e">
        <f>IF(S12&gt;=0,VLOOKUP(S12,PROG5_T5,2),"-")</f>
        <v>#N/A</v>
      </c>
      <c r="U12" s="261">
        <f>IF(AND(D12=0,E12=0,F12=0),0,((D12+E12+F12)/(C12-(G12+H12))))</f>
        <v>0</v>
      </c>
      <c r="V12" s="285" t="str">
        <f>IF(U12&gt;=0,VLOOKUP(U12,ACH4_T4,2),"-")</f>
        <v>RUI</v>
      </c>
    </row>
    <row r="13" spans="1:21" ht="15.75" thickTop="1">
      <c r="A13" s="8"/>
      <c r="B13" s="8"/>
      <c r="C13" s="8"/>
      <c r="D13" s="8"/>
      <c r="E13" s="8"/>
      <c r="F13" s="8"/>
      <c r="G13" s="8"/>
      <c r="H13" s="8"/>
      <c r="I13" s="8"/>
      <c r="J13" s="8"/>
      <c r="K13" s="8"/>
      <c r="L13" s="8"/>
      <c r="M13" s="8"/>
      <c r="N13" s="8"/>
      <c r="P13" s="8"/>
      <c r="Q13" s="8"/>
      <c r="S13" s="8"/>
      <c r="U13" s="8"/>
    </row>
    <row r="14" spans="1:21" ht="15.75" thickBot="1">
      <c r="A14" s="23" t="s">
        <v>132</v>
      </c>
      <c r="B14" s="8"/>
      <c r="C14" s="8"/>
      <c r="D14" s="8"/>
      <c r="E14" s="8"/>
      <c r="F14" s="8"/>
      <c r="G14" s="8"/>
      <c r="H14" s="8"/>
      <c r="I14" s="8"/>
      <c r="J14" s="8"/>
      <c r="K14" s="8"/>
      <c r="L14" s="8"/>
      <c r="M14" s="8"/>
      <c r="N14" s="8"/>
      <c r="P14" s="8"/>
      <c r="Q14" s="8"/>
      <c r="S14" s="8"/>
      <c r="U14" s="8"/>
    </row>
    <row r="15" spans="1:22" ht="24.75" customHeight="1" thickBot="1">
      <c r="A15" s="214" t="s">
        <v>112</v>
      </c>
      <c r="B15" s="218"/>
      <c r="C15" s="215"/>
      <c r="D15" s="215"/>
      <c r="E15" s="215"/>
      <c r="F15" s="215"/>
      <c r="G15" s="215"/>
      <c r="H15" s="215"/>
      <c r="I15" s="216"/>
      <c r="J15" s="217"/>
      <c r="K15" s="218"/>
      <c r="L15" s="215"/>
      <c r="M15" s="215"/>
      <c r="N15" s="219" t="str">
        <f>IF(C15=0,"-",(G15+H15)/(C15-(D15+E15)))</f>
        <v>-</v>
      </c>
      <c r="O15" s="233" t="e">
        <f>IF(N15&gt;=0,VLOOKUP(N15,RET2_T2,2),"-")</f>
        <v>#N/A</v>
      </c>
      <c r="P15" s="220" t="str">
        <f>IF(OR(G15=0),"-",(I15/G15))</f>
        <v>-</v>
      </c>
      <c r="Q15" s="219" t="str">
        <f>IF(OR(G15=0),"-",(J15/G15))</f>
        <v>-</v>
      </c>
      <c r="R15" s="233" t="e">
        <f>IF(Q15&gt;=0,VLOOKUP(Q15,ACH4_T4,2),"-")</f>
        <v>#N/A</v>
      </c>
      <c r="S15" s="219" t="str">
        <f>IF(AND(C15-G15=0,J15=0),"-",(K15+L15)/(J15))</f>
        <v>-</v>
      </c>
      <c r="T15" s="283" t="e">
        <f>IF(S15&gt;=0,VLOOKUP(S15,PROG5_T5,2),"-")</f>
        <v>#N/A</v>
      </c>
      <c r="U15" s="272">
        <f>IF(AND(D15=0,E15=0,F15=0),0,((D15+E15+F15)/(C15-(G15+H15))))</f>
        <v>0</v>
      </c>
      <c r="V15" s="273" t="str">
        <f>IF(U15&gt;=0,VLOOKUP(U15,ACH4_T4,2),"-")</f>
        <v>RUI</v>
      </c>
    </row>
    <row r="16" spans="1:22" ht="16.5" customHeight="1">
      <c r="A16" s="130"/>
      <c r="B16" s="179"/>
      <c r="C16" s="179"/>
      <c r="D16" s="179"/>
      <c r="E16" s="179"/>
      <c r="F16" s="179"/>
      <c r="G16" s="178" t="s">
        <v>92</v>
      </c>
      <c r="H16" s="179"/>
      <c r="I16" s="179"/>
      <c r="J16" s="179"/>
      <c r="K16" s="179"/>
      <c r="L16" s="179"/>
      <c r="M16" s="179"/>
      <c r="N16" s="133"/>
      <c r="O16" s="280"/>
      <c r="P16" s="134"/>
      <c r="Q16" s="133"/>
      <c r="R16" s="280"/>
      <c r="S16" s="133"/>
      <c r="T16" s="281"/>
      <c r="U16" s="135"/>
      <c r="V16" s="281"/>
    </row>
    <row r="17" spans="1:22" ht="15">
      <c r="A17" s="8"/>
      <c r="B17" s="8"/>
      <c r="C17" s="8"/>
      <c r="D17" s="8"/>
      <c r="E17" s="8"/>
      <c r="F17" s="8"/>
      <c r="G17" s="8" t="s">
        <v>24</v>
      </c>
      <c r="H17" s="384" t="s">
        <v>94</v>
      </c>
      <c r="I17" s="384"/>
      <c r="J17" s="382"/>
      <c r="K17" s="382"/>
      <c r="L17" s="382"/>
      <c r="M17" s="382"/>
      <c r="N17" s="382"/>
      <c r="O17" s="382"/>
      <c r="P17" s="382"/>
      <c r="Q17" s="382"/>
      <c r="R17" s="382"/>
      <c r="S17" s="382"/>
      <c r="T17" s="382"/>
      <c r="U17" s="382"/>
      <c r="V17" s="254"/>
    </row>
    <row r="18" spans="1:22" ht="15">
      <c r="A18" s="8"/>
      <c r="B18" s="8"/>
      <c r="C18" s="8"/>
      <c r="D18" s="8"/>
      <c r="E18" s="8"/>
      <c r="F18" s="8"/>
      <c r="G18" s="8" t="s">
        <v>25</v>
      </c>
      <c r="H18" s="382" t="s">
        <v>55</v>
      </c>
      <c r="I18" s="382"/>
      <c r="J18" s="382"/>
      <c r="K18" s="382"/>
      <c r="L18" s="382"/>
      <c r="M18" s="382"/>
      <c r="N18" s="382"/>
      <c r="O18" s="382"/>
      <c r="P18" s="382"/>
      <c r="Q18" s="382"/>
      <c r="R18" s="382"/>
      <c r="S18" s="382"/>
      <c r="T18" s="382"/>
      <c r="U18" s="382"/>
      <c r="V18" s="254"/>
    </row>
    <row r="19" spans="1:22" ht="33" customHeight="1">
      <c r="A19" s="8"/>
      <c r="B19" s="8"/>
      <c r="C19" s="8"/>
      <c r="D19" s="8"/>
      <c r="E19" s="8"/>
      <c r="F19" s="8"/>
      <c r="G19" s="119" t="s">
        <v>89</v>
      </c>
      <c r="H19" s="399" t="s">
        <v>91</v>
      </c>
      <c r="I19" s="399"/>
      <c r="J19" s="399"/>
      <c r="K19" s="399"/>
      <c r="L19" s="399"/>
      <c r="M19" s="399"/>
      <c r="N19" s="399"/>
      <c r="O19" s="399"/>
      <c r="P19" s="399"/>
      <c r="Q19" s="399"/>
      <c r="R19" s="399"/>
      <c r="S19" s="399"/>
      <c r="T19" s="399"/>
      <c r="U19" s="399"/>
      <c r="V19" s="255"/>
    </row>
    <row r="20" spans="1:22" ht="17.25" customHeight="1">
      <c r="A20" s="8"/>
      <c r="B20" s="8"/>
      <c r="C20" s="8"/>
      <c r="D20" s="8"/>
      <c r="E20" s="8"/>
      <c r="F20" s="8"/>
      <c r="G20" s="120" t="s">
        <v>26</v>
      </c>
      <c r="H20" s="399" t="s">
        <v>115</v>
      </c>
      <c r="I20" s="399"/>
      <c r="J20" s="399"/>
      <c r="K20" s="399"/>
      <c r="L20" s="399"/>
      <c r="M20" s="399"/>
      <c r="N20" s="399"/>
      <c r="O20" s="399"/>
      <c r="P20" s="399"/>
      <c r="Q20" s="399"/>
      <c r="R20" s="399"/>
      <c r="S20" s="399"/>
      <c r="T20" s="399"/>
      <c r="U20" s="399"/>
      <c r="V20" s="255"/>
    </row>
    <row r="21" spans="1:22" ht="27.75" customHeight="1">
      <c r="A21" s="8"/>
      <c r="B21" s="8"/>
      <c r="C21" s="8"/>
      <c r="D21" s="8"/>
      <c r="E21" s="8"/>
      <c r="F21" s="8"/>
      <c r="G21" s="120" t="s">
        <v>27</v>
      </c>
      <c r="H21" s="399" t="s">
        <v>116</v>
      </c>
      <c r="I21" s="399"/>
      <c r="J21" s="399"/>
      <c r="K21" s="399"/>
      <c r="L21" s="399"/>
      <c r="M21" s="399"/>
      <c r="N21" s="399"/>
      <c r="O21" s="399"/>
      <c r="P21" s="399"/>
      <c r="Q21" s="399"/>
      <c r="R21" s="399"/>
      <c r="S21" s="399"/>
      <c r="T21" s="399"/>
      <c r="U21" s="399"/>
      <c r="V21" s="255"/>
    </row>
    <row r="22" spans="1:22" ht="15">
      <c r="A22" s="8"/>
      <c r="B22" s="8"/>
      <c r="C22" s="8"/>
      <c r="D22" s="8"/>
      <c r="E22" s="8"/>
      <c r="F22" s="8"/>
      <c r="G22" s="119" t="s">
        <v>28</v>
      </c>
      <c r="H22" s="384" t="s">
        <v>95</v>
      </c>
      <c r="I22" s="382"/>
      <c r="J22" s="382"/>
      <c r="K22" s="382"/>
      <c r="L22" s="382"/>
      <c r="M22" s="382"/>
      <c r="N22" s="382"/>
      <c r="O22" s="382"/>
      <c r="P22" s="382"/>
      <c r="Q22" s="382"/>
      <c r="R22" s="382"/>
      <c r="S22" s="382"/>
      <c r="T22" s="382"/>
      <c r="U22" s="382"/>
      <c r="V22" s="254"/>
    </row>
    <row r="23" spans="1:22" ht="15">
      <c r="A23" s="8"/>
      <c r="B23" s="8"/>
      <c r="C23" s="8"/>
      <c r="D23" s="8"/>
      <c r="E23" s="8"/>
      <c r="F23" s="8"/>
      <c r="G23" s="119" t="s">
        <v>29</v>
      </c>
      <c r="H23" s="382" t="s">
        <v>54</v>
      </c>
      <c r="I23" s="382"/>
      <c r="J23" s="382"/>
      <c r="K23" s="382"/>
      <c r="L23" s="382"/>
      <c r="M23" s="382"/>
      <c r="N23" s="382"/>
      <c r="O23" s="382"/>
      <c r="P23" s="382"/>
      <c r="Q23" s="382"/>
      <c r="R23" s="382"/>
      <c r="S23" s="382"/>
      <c r="T23" s="382"/>
      <c r="U23" s="382"/>
      <c r="V23" s="254"/>
    </row>
    <row r="24" spans="1:22" ht="15">
      <c r="A24" s="8"/>
      <c r="B24" s="8"/>
      <c r="C24" s="8"/>
      <c r="D24" s="8"/>
      <c r="E24" s="8"/>
      <c r="F24" s="8"/>
      <c r="G24" s="119" t="s">
        <v>30</v>
      </c>
      <c r="H24" s="382" t="s">
        <v>53</v>
      </c>
      <c r="I24" s="382"/>
      <c r="J24" s="382"/>
      <c r="K24" s="382"/>
      <c r="L24" s="382"/>
      <c r="M24" s="382"/>
      <c r="N24" s="382"/>
      <c r="O24" s="382"/>
      <c r="P24" s="382"/>
      <c r="Q24" s="382"/>
      <c r="R24" s="382"/>
      <c r="S24" s="382"/>
      <c r="T24" s="382"/>
      <c r="U24" s="382"/>
      <c r="V24" s="254"/>
    </row>
    <row r="25" spans="1:22" ht="33" customHeight="1">
      <c r="A25" s="8"/>
      <c r="B25" s="8"/>
      <c r="C25" s="8"/>
      <c r="D25" s="8"/>
      <c r="E25" s="8"/>
      <c r="F25" s="8"/>
      <c r="G25" s="119" t="s">
        <v>31</v>
      </c>
      <c r="H25" s="399" t="s">
        <v>71</v>
      </c>
      <c r="I25" s="399"/>
      <c r="J25" s="399"/>
      <c r="K25" s="399"/>
      <c r="L25" s="399"/>
      <c r="M25" s="399"/>
      <c r="N25" s="399"/>
      <c r="O25" s="399"/>
      <c r="P25" s="399"/>
      <c r="Q25" s="399"/>
      <c r="R25" s="399"/>
      <c r="S25" s="399"/>
      <c r="T25" s="399"/>
      <c r="U25" s="399"/>
      <c r="V25" s="255"/>
    </row>
    <row r="26" spans="1:22" ht="33.75" customHeight="1">
      <c r="A26" s="8"/>
      <c r="B26" s="8"/>
      <c r="C26" s="8"/>
      <c r="D26" s="8"/>
      <c r="E26" s="8"/>
      <c r="F26" s="8"/>
      <c r="G26" s="119" t="s">
        <v>32</v>
      </c>
      <c r="H26" s="383" t="s">
        <v>96</v>
      </c>
      <c r="I26" s="383"/>
      <c r="J26" s="383"/>
      <c r="K26" s="383"/>
      <c r="L26" s="383"/>
      <c r="M26" s="383"/>
      <c r="N26" s="383"/>
      <c r="O26" s="383"/>
      <c r="P26" s="383"/>
      <c r="Q26" s="383"/>
      <c r="R26" s="383"/>
      <c r="S26" s="383"/>
      <c r="T26" s="383"/>
      <c r="U26" s="383"/>
      <c r="V26" s="256"/>
    </row>
    <row r="27" spans="1:22" ht="30" customHeight="1">
      <c r="A27" s="8"/>
      <c r="B27" s="8"/>
      <c r="C27" s="8"/>
      <c r="D27" s="8"/>
      <c r="E27" s="8"/>
      <c r="F27" s="8"/>
      <c r="G27" s="119" t="s">
        <v>33</v>
      </c>
      <c r="H27" s="383" t="s">
        <v>76</v>
      </c>
      <c r="I27" s="383"/>
      <c r="J27" s="383"/>
      <c r="K27" s="383"/>
      <c r="L27" s="383"/>
      <c r="M27" s="383"/>
      <c r="N27" s="383"/>
      <c r="O27" s="383"/>
      <c r="P27" s="383"/>
      <c r="Q27" s="383"/>
      <c r="R27" s="383"/>
      <c r="S27" s="383"/>
      <c r="T27" s="383"/>
      <c r="U27" s="383"/>
      <c r="V27" s="256"/>
    </row>
    <row r="28" spans="1:22" ht="15">
      <c r="A28" s="8"/>
      <c r="B28" s="8"/>
      <c r="C28" s="8"/>
      <c r="D28" s="8"/>
      <c r="E28" s="8"/>
      <c r="F28" s="8"/>
      <c r="G28" s="119" t="s">
        <v>34</v>
      </c>
      <c r="H28" s="384" t="s">
        <v>77</v>
      </c>
      <c r="I28" s="384"/>
      <c r="J28" s="384"/>
      <c r="K28" s="384"/>
      <c r="L28" s="384"/>
      <c r="M28" s="384"/>
      <c r="N28" s="384"/>
      <c r="O28" s="384"/>
      <c r="P28" s="384"/>
      <c r="Q28" s="384"/>
      <c r="R28" s="384"/>
      <c r="S28" s="384"/>
      <c r="T28" s="384"/>
      <c r="U28" s="384"/>
      <c r="V28" s="254"/>
    </row>
    <row r="29" spans="1:22" ht="15">
      <c r="A29" s="8"/>
      <c r="B29" s="8"/>
      <c r="C29" s="8"/>
      <c r="D29" s="8"/>
      <c r="E29" s="8"/>
      <c r="F29" s="8"/>
      <c r="G29" s="119" t="s">
        <v>35</v>
      </c>
      <c r="H29" s="384" t="s">
        <v>69</v>
      </c>
      <c r="I29" s="382"/>
      <c r="J29" s="382"/>
      <c r="K29" s="382"/>
      <c r="L29" s="382"/>
      <c r="M29" s="382"/>
      <c r="N29" s="382"/>
      <c r="O29" s="382"/>
      <c r="P29" s="382"/>
      <c r="Q29" s="382"/>
      <c r="R29" s="382"/>
      <c r="S29" s="382"/>
      <c r="T29" s="382"/>
      <c r="U29" s="382"/>
      <c r="V29" s="254"/>
    </row>
    <row r="30" spans="1:22" s="338" customFormat="1" ht="35.25" customHeight="1" thickBot="1">
      <c r="A30" s="229"/>
      <c r="B30" s="229"/>
      <c r="C30" s="229"/>
      <c r="D30" s="229"/>
      <c r="E30" s="229"/>
      <c r="F30" s="229"/>
      <c r="G30" s="229" t="s">
        <v>40</v>
      </c>
      <c r="H30" s="400" t="s">
        <v>159</v>
      </c>
      <c r="I30" s="400"/>
      <c r="J30" s="400"/>
      <c r="K30" s="400"/>
      <c r="L30" s="400"/>
      <c r="M30" s="400"/>
      <c r="N30" s="400"/>
      <c r="O30" s="400"/>
      <c r="P30" s="400"/>
      <c r="Q30" s="400"/>
      <c r="R30" s="400"/>
      <c r="S30" s="400"/>
      <c r="T30" s="400"/>
      <c r="U30" s="400"/>
      <c r="V30" s="400"/>
    </row>
    <row r="31" spans="1:22" ht="15">
      <c r="A31" s="417" t="s">
        <v>52</v>
      </c>
      <c r="B31" s="390"/>
      <c r="C31" s="391"/>
      <c r="D31" s="391"/>
      <c r="E31" s="391"/>
      <c r="F31" s="391"/>
      <c r="G31" s="391"/>
      <c r="H31" s="391"/>
      <c r="I31" s="391"/>
      <c r="J31" s="391"/>
      <c r="K31" s="391"/>
      <c r="L31" s="391"/>
      <c r="M31" s="391"/>
      <c r="N31" s="391"/>
      <c r="O31" s="391"/>
      <c r="P31" s="391"/>
      <c r="Q31" s="391"/>
      <c r="R31" s="391"/>
      <c r="S31" s="391"/>
      <c r="T31" s="391"/>
      <c r="U31" s="391"/>
      <c r="V31" s="255"/>
    </row>
    <row r="32" spans="1:22" ht="15">
      <c r="A32" s="418"/>
      <c r="B32" s="393"/>
      <c r="C32" s="394"/>
      <c r="D32" s="394"/>
      <c r="E32" s="394"/>
      <c r="F32" s="394"/>
      <c r="G32" s="394"/>
      <c r="H32" s="394"/>
      <c r="I32" s="394"/>
      <c r="J32" s="394"/>
      <c r="K32" s="394"/>
      <c r="L32" s="394"/>
      <c r="M32" s="394"/>
      <c r="N32" s="394"/>
      <c r="O32" s="394"/>
      <c r="P32" s="394"/>
      <c r="Q32" s="394"/>
      <c r="R32" s="394"/>
      <c r="S32" s="394"/>
      <c r="T32" s="394"/>
      <c r="U32" s="394"/>
      <c r="V32" s="258"/>
    </row>
    <row r="33" spans="1:22" ht="15">
      <c r="A33" s="418"/>
      <c r="B33" s="393"/>
      <c r="C33" s="394"/>
      <c r="D33" s="394"/>
      <c r="E33" s="394"/>
      <c r="F33" s="394"/>
      <c r="G33" s="394"/>
      <c r="H33" s="394"/>
      <c r="I33" s="394"/>
      <c r="J33" s="394"/>
      <c r="K33" s="394"/>
      <c r="L33" s="394"/>
      <c r="M33" s="394"/>
      <c r="N33" s="394"/>
      <c r="O33" s="394"/>
      <c r="P33" s="394"/>
      <c r="Q33" s="394"/>
      <c r="R33" s="394"/>
      <c r="S33" s="394"/>
      <c r="T33" s="394"/>
      <c r="U33" s="394"/>
      <c r="V33" s="258"/>
    </row>
    <row r="34" spans="1:22" ht="15">
      <c r="A34" s="418"/>
      <c r="B34" s="393"/>
      <c r="C34" s="394"/>
      <c r="D34" s="394"/>
      <c r="E34" s="394"/>
      <c r="F34" s="394"/>
      <c r="G34" s="394"/>
      <c r="H34" s="394"/>
      <c r="I34" s="394"/>
      <c r="J34" s="394"/>
      <c r="K34" s="394"/>
      <c r="L34" s="394"/>
      <c r="M34" s="394"/>
      <c r="N34" s="394"/>
      <c r="O34" s="394"/>
      <c r="P34" s="394"/>
      <c r="Q34" s="394"/>
      <c r="R34" s="394"/>
      <c r="S34" s="394"/>
      <c r="T34" s="394"/>
      <c r="U34" s="394"/>
      <c r="V34" s="258"/>
    </row>
    <row r="35" spans="1:22" ht="15">
      <c r="A35" s="418"/>
      <c r="B35" s="393"/>
      <c r="C35" s="394"/>
      <c r="D35" s="394"/>
      <c r="E35" s="394"/>
      <c r="F35" s="394"/>
      <c r="G35" s="394"/>
      <c r="H35" s="394"/>
      <c r="I35" s="394"/>
      <c r="J35" s="394"/>
      <c r="K35" s="394"/>
      <c r="L35" s="394"/>
      <c r="M35" s="394"/>
      <c r="N35" s="394"/>
      <c r="O35" s="394"/>
      <c r="P35" s="394"/>
      <c r="Q35" s="394"/>
      <c r="R35" s="394"/>
      <c r="S35" s="394"/>
      <c r="T35" s="394"/>
      <c r="U35" s="394"/>
      <c r="V35" s="258"/>
    </row>
    <row r="36" spans="1:22" ht="15">
      <c r="A36" s="418"/>
      <c r="B36" s="393"/>
      <c r="C36" s="394"/>
      <c r="D36" s="394"/>
      <c r="E36" s="394"/>
      <c r="F36" s="394"/>
      <c r="G36" s="394"/>
      <c r="H36" s="394"/>
      <c r="I36" s="394"/>
      <c r="J36" s="394"/>
      <c r="K36" s="394"/>
      <c r="L36" s="394"/>
      <c r="M36" s="394"/>
      <c r="N36" s="394"/>
      <c r="O36" s="394"/>
      <c r="P36" s="394"/>
      <c r="Q36" s="394"/>
      <c r="R36" s="394"/>
      <c r="S36" s="394"/>
      <c r="T36" s="394"/>
      <c r="U36" s="394"/>
      <c r="V36" s="258"/>
    </row>
    <row r="37" spans="1:22" ht="15">
      <c r="A37" s="418"/>
      <c r="B37" s="393"/>
      <c r="C37" s="394"/>
      <c r="D37" s="394"/>
      <c r="E37" s="394"/>
      <c r="F37" s="394"/>
      <c r="G37" s="394"/>
      <c r="H37" s="394"/>
      <c r="I37" s="394"/>
      <c r="J37" s="394"/>
      <c r="K37" s="394"/>
      <c r="L37" s="394"/>
      <c r="M37" s="394"/>
      <c r="N37" s="394"/>
      <c r="O37" s="394"/>
      <c r="P37" s="394"/>
      <c r="Q37" s="394"/>
      <c r="R37" s="394"/>
      <c r="S37" s="394"/>
      <c r="T37" s="394"/>
      <c r="U37" s="394"/>
      <c r="V37" s="258"/>
    </row>
    <row r="38" spans="1:22" ht="15.75" thickBot="1">
      <c r="A38" s="419"/>
      <c r="B38" s="396"/>
      <c r="C38" s="397"/>
      <c r="D38" s="397"/>
      <c r="E38" s="397"/>
      <c r="F38" s="397"/>
      <c r="G38" s="397"/>
      <c r="H38" s="397"/>
      <c r="I38" s="397"/>
      <c r="J38" s="397"/>
      <c r="K38" s="397"/>
      <c r="L38" s="397"/>
      <c r="M38" s="397"/>
      <c r="N38" s="397"/>
      <c r="O38" s="397"/>
      <c r="P38" s="397"/>
      <c r="Q38" s="397"/>
      <c r="R38" s="397"/>
      <c r="S38" s="397"/>
      <c r="T38" s="397"/>
      <c r="U38" s="397"/>
      <c r="V38" s="258"/>
    </row>
    <row r="39" spans="1:22" ht="15">
      <c r="A39" s="8"/>
      <c r="B39" s="8"/>
      <c r="C39" s="8"/>
      <c r="D39" s="8"/>
      <c r="E39" s="8"/>
      <c r="F39" s="8"/>
      <c r="G39" s="8"/>
      <c r="H39" s="8"/>
      <c r="I39" s="8"/>
      <c r="J39" s="8"/>
      <c r="K39" s="8"/>
      <c r="L39" s="8"/>
      <c r="M39" s="8"/>
      <c r="N39" s="8"/>
      <c r="O39" s="8"/>
      <c r="P39" s="8"/>
      <c r="Q39" s="8"/>
      <c r="R39" s="8"/>
      <c r="S39" s="8"/>
      <c r="T39" s="8"/>
      <c r="U39" s="8"/>
      <c r="V39" s="258"/>
    </row>
  </sheetData>
  <sheetProtection password="CC1A" sheet="1" selectLockedCells="1"/>
  <mergeCells count="30">
    <mergeCell ref="C4:J4"/>
    <mergeCell ref="A7:A8"/>
    <mergeCell ref="B7:B8"/>
    <mergeCell ref="C7:C8"/>
    <mergeCell ref="F7:F8"/>
    <mergeCell ref="I7:I8"/>
    <mergeCell ref="A4:B4"/>
    <mergeCell ref="H7:H8"/>
    <mergeCell ref="D7:D8"/>
    <mergeCell ref="E7:E8"/>
    <mergeCell ref="H21:U21"/>
    <mergeCell ref="A31:A38"/>
    <mergeCell ref="H25:U25"/>
    <mergeCell ref="H26:U26"/>
    <mergeCell ref="G7:G8"/>
    <mergeCell ref="H28:U28"/>
    <mergeCell ref="B31:U38"/>
    <mergeCell ref="J7:J8"/>
    <mergeCell ref="H18:U18"/>
    <mergeCell ref="H19:U19"/>
    <mergeCell ref="K8:T8"/>
    <mergeCell ref="U8:V8"/>
    <mergeCell ref="H30:V30"/>
    <mergeCell ref="H22:U22"/>
    <mergeCell ref="H29:U29"/>
    <mergeCell ref="H24:U24"/>
    <mergeCell ref="H17:U17"/>
    <mergeCell ref="H23:U23"/>
    <mergeCell ref="H27:U27"/>
    <mergeCell ref="H20:U20"/>
  </mergeCells>
  <printOptions/>
  <pageMargins left="0.7480314960629921" right="0.7480314960629921" top="0.984251968503937" bottom="0.7874015748031497" header="0.5118110236220472" footer="0.5118110236220472"/>
  <pageSetup fitToHeight="1"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AD39"/>
  <sheetViews>
    <sheetView zoomScale="85" zoomScaleNormal="85" zoomScalePageLayoutView="0" workbookViewId="0" topLeftCell="A1">
      <selection activeCell="B15" sqref="B15:L15"/>
    </sheetView>
  </sheetViews>
  <sheetFormatPr defaultColWidth="9.140625" defaultRowHeight="12.75"/>
  <cols>
    <col min="1" max="1" width="11.57421875" style="9" customWidth="1"/>
    <col min="2" max="2" width="9.140625" style="9" customWidth="1"/>
    <col min="3" max="5" width="10.00390625" style="9" customWidth="1"/>
    <col min="6" max="7" width="11.57421875" style="9" customWidth="1"/>
    <col min="8" max="9" width="10.140625" style="9" customWidth="1"/>
    <col min="10" max="10" width="10.57421875" style="9" customWidth="1"/>
    <col min="11" max="14" width="14.00390625" style="9" customWidth="1"/>
    <col min="15" max="15" width="15.00390625" style="229" customWidth="1"/>
    <col min="16" max="17" width="14.00390625" style="9" customWidth="1"/>
    <col min="18" max="18" width="15.00390625" style="229" customWidth="1"/>
    <col min="19" max="19" width="14.00390625" style="9" customWidth="1"/>
    <col min="20" max="20" width="15.00390625" style="229" customWidth="1"/>
    <col min="21" max="21" width="17.00390625" style="9" customWidth="1"/>
    <col min="22" max="22" width="15.8515625" style="229" customWidth="1"/>
    <col min="23" max="16384" width="9.140625" style="9" customWidth="1"/>
  </cols>
  <sheetData>
    <row r="1" spans="1:21" ht="15">
      <c r="A1" s="7" t="s">
        <v>58</v>
      </c>
      <c r="B1" s="8"/>
      <c r="C1" s="8"/>
      <c r="D1" s="8"/>
      <c r="E1" s="8"/>
      <c r="F1" s="8"/>
      <c r="G1" s="8"/>
      <c r="H1" s="8"/>
      <c r="I1" s="8"/>
      <c r="J1" s="8"/>
      <c r="K1" s="8"/>
      <c r="L1" s="8"/>
      <c r="M1" s="8"/>
      <c r="N1" s="8"/>
      <c r="P1" s="8"/>
      <c r="Q1" s="8"/>
      <c r="S1" s="8"/>
      <c r="U1" s="8"/>
    </row>
    <row r="2" spans="1:21" ht="15">
      <c r="A2" s="7" t="s">
        <v>133</v>
      </c>
      <c r="B2" s="8"/>
      <c r="C2" s="8"/>
      <c r="D2" s="8"/>
      <c r="E2" s="8"/>
      <c r="F2" s="8"/>
      <c r="G2" s="8"/>
      <c r="H2" s="8"/>
      <c r="I2" s="8"/>
      <c r="J2" s="8"/>
      <c r="K2" s="8"/>
      <c r="L2" s="8"/>
      <c r="M2" s="8"/>
      <c r="N2" s="8"/>
      <c r="P2" s="8"/>
      <c r="Q2" s="8"/>
      <c r="S2" s="8"/>
      <c r="U2" s="8"/>
    </row>
    <row r="3" spans="1:21" ht="7.5" customHeight="1" thickBot="1">
      <c r="A3" s="8"/>
      <c r="B3" s="8"/>
      <c r="C3" s="8"/>
      <c r="D3" s="8"/>
      <c r="E3" s="8"/>
      <c r="F3" s="8"/>
      <c r="G3" s="8"/>
      <c r="H3" s="8"/>
      <c r="I3" s="8"/>
      <c r="J3" s="8"/>
      <c r="K3" s="8"/>
      <c r="L3" s="8"/>
      <c r="M3" s="8"/>
      <c r="N3" s="8"/>
      <c r="P3" s="8"/>
      <c r="Q3" s="8"/>
      <c r="S3" s="8"/>
      <c r="U3" s="8"/>
    </row>
    <row r="4" spans="1:21" ht="31.5" customHeight="1" thickBot="1">
      <c r="A4" s="399" t="s">
        <v>75</v>
      </c>
      <c r="B4" s="414"/>
      <c r="C4" s="407"/>
      <c r="D4" s="408"/>
      <c r="E4" s="408"/>
      <c r="F4" s="408"/>
      <c r="G4" s="408"/>
      <c r="H4" s="408"/>
      <c r="I4" s="408"/>
      <c r="J4" s="409"/>
      <c r="K4" s="8"/>
      <c r="L4" s="8"/>
      <c r="M4" s="8"/>
      <c r="N4" s="8"/>
      <c r="P4" s="8"/>
      <c r="Q4" s="8"/>
      <c r="S4" s="8"/>
      <c r="U4" s="8"/>
    </row>
    <row r="5" spans="1:21" ht="15">
      <c r="A5" s="8"/>
      <c r="B5" s="8"/>
      <c r="C5" s="8"/>
      <c r="D5" s="8"/>
      <c r="E5" s="8"/>
      <c r="F5" s="8"/>
      <c r="G5" s="8"/>
      <c r="H5" s="8"/>
      <c r="I5" s="8"/>
      <c r="J5" s="8"/>
      <c r="K5" s="8"/>
      <c r="L5" s="8"/>
      <c r="M5" s="8"/>
      <c r="N5" s="8"/>
      <c r="P5" s="8"/>
      <c r="Q5" s="8"/>
      <c r="S5" s="8"/>
      <c r="U5" s="8"/>
    </row>
    <row r="6" spans="1:21" ht="15.75" thickBot="1">
      <c r="A6" s="7" t="s">
        <v>56</v>
      </c>
      <c r="B6" s="8"/>
      <c r="C6" s="8"/>
      <c r="D6" s="8"/>
      <c r="E6" s="8"/>
      <c r="F6" s="8"/>
      <c r="G6" s="8"/>
      <c r="H6" s="8"/>
      <c r="I6" s="8"/>
      <c r="J6" s="8"/>
      <c r="K6" s="8"/>
      <c r="L6" s="8"/>
      <c r="M6" s="8"/>
      <c r="N6" s="8"/>
      <c r="P6" s="8"/>
      <c r="Q6" s="8"/>
      <c r="S6" s="8"/>
      <c r="U6" s="8"/>
    </row>
    <row r="7" spans="1:22" ht="21.75" customHeight="1" thickTop="1">
      <c r="A7" s="410" t="s">
        <v>23</v>
      </c>
      <c r="B7" s="412" t="s">
        <v>24</v>
      </c>
      <c r="C7" s="412" t="s">
        <v>25</v>
      </c>
      <c r="D7" s="412" t="s">
        <v>26</v>
      </c>
      <c r="E7" s="412" t="s">
        <v>27</v>
      </c>
      <c r="F7" s="412" t="s">
        <v>28</v>
      </c>
      <c r="G7" s="412" t="s">
        <v>29</v>
      </c>
      <c r="H7" s="412" t="s">
        <v>30</v>
      </c>
      <c r="I7" s="412" t="s">
        <v>31</v>
      </c>
      <c r="J7" s="412" t="s">
        <v>32</v>
      </c>
      <c r="K7" s="11" t="s">
        <v>33</v>
      </c>
      <c r="L7" s="12" t="s">
        <v>34</v>
      </c>
      <c r="M7" s="12" t="s">
        <v>35</v>
      </c>
      <c r="N7" s="12" t="s">
        <v>36</v>
      </c>
      <c r="O7" s="230" t="s">
        <v>37</v>
      </c>
      <c r="P7" s="12" t="s">
        <v>38</v>
      </c>
      <c r="Q7" s="12" t="s">
        <v>39</v>
      </c>
      <c r="R7" s="230" t="s">
        <v>40</v>
      </c>
      <c r="S7" s="190" t="s">
        <v>67</v>
      </c>
      <c r="T7" s="290" t="s">
        <v>158</v>
      </c>
      <c r="U7" s="294" t="s">
        <v>78</v>
      </c>
      <c r="V7" s="295" t="s">
        <v>160</v>
      </c>
    </row>
    <row r="8" spans="1:22" s="14" customFormat="1" ht="28.5" customHeight="1" thickBot="1">
      <c r="A8" s="411"/>
      <c r="B8" s="413"/>
      <c r="C8" s="413"/>
      <c r="D8" s="413"/>
      <c r="E8" s="413"/>
      <c r="F8" s="413"/>
      <c r="G8" s="413"/>
      <c r="H8" s="413"/>
      <c r="I8" s="413"/>
      <c r="J8" s="413"/>
      <c r="K8" s="402" t="s">
        <v>19</v>
      </c>
      <c r="L8" s="403"/>
      <c r="M8" s="403"/>
      <c r="N8" s="403"/>
      <c r="O8" s="403"/>
      <c r="P8" s="403"/>
      <c r="Q8" s="403"/>
      <c r="R8" s="404"/>
      <c r="S8" s="404"/>
      <c r="T8" s="274"/>
      <c r="U8" s="402" t="s">
        <v>13</v>
      </c>
      <c r="V8" s="420"/>
    </row>
    <row r="9" spans="1:22" s="20" customFormat="1" ht="87" customHeight="1" thickTop="1">
      <c r="A9" s="15" t="s">
        <v>9</v>
      </c>
      <c r="B9" s="16" t="s">
        <v>3</v>
      </c>
      <c r="C9" s="16" t="s">
        <v>4</v>
      </c>
      <c r="D9" s="183" t="s">
        <v>120</v>
      </c>
      <c r="E9" s="150" t="s">
        <v>68</v>
      </c>
      <c r="F9" s="16" t="s">
        <v>5</v>
      </c>
      <c r="G9" s="16" t="s">
        <v>6</v>
      </c>
      <c r="H9" s="16" t="s">
        <v>7</v>
      </c>
      <c r="I9" s="122" t="s">
        <v>70</v>
      </c>
      <c r="J9" s="17" t="s">
        <v>8</v>
      </c>
      <c r="K9" s="286" t="s">
        <v>66</v>
      </c>
      <c r="L9" s="266" t="s">
        <v>11</v>
      </c>
      <c r="M9" s="266" t="s">
        <v>0</v>
      </c>
      <c r="N9" s="267" t="s">
        <v>1</v>
      </c>
      <c r="O9" s="268" t="s">
        <v>140</v>
      </c>
      <c r="P9" s="269" t="s">
        <v>72</v>
      </c>
      <c r="Q9" s="269" t="s">
        <v>73</v>
      </c>
      <c r="R9" s="268" t="s">
        <v>140</v>
      </c>
      <c r="S9" s="267" t="s">
        <v>2</v>
      </c>
      <c r="T9" s="278" t="s">
        <v>140</v>
      </c>
      <c r="U9" s="296" t="s">
        <v>12</v>
      </c>
      <c r="V9" s="292" t="s">
        <v>140</v>
      </c>
    </row>
    <row r="10" spans="1:22" ht="30" customHeight="1">
      <c r="A10" s="21" t="s">
        <v>108</v>
      </c>
      <c r="B10" s="49"/>
      <c r="C10" s="49"/>
      <c r="D10" s="49"/>
      <c r="E10" s="49"/>
      <c r="F10" s="49"/>
      <c r="G10" s="49"/>
      <c r="H10" s="49"/>
      <c r="I10" s="50"/>
      <c r="J10" s="171"/>
      <c r="K10" s="98"/>
      <c r="L10" s="49"/>
      <c r="M10" s="49"/>
      <c r="N10" s="103" t="str">
        <f>IF(C10=0,"-",(G10+H10)/(C10-(D10+E10)))</f>
        <v>-</v>
      </c>
      <c r="O10" s="289" t="e">
        <f>IF(N10&gt;=0,VLOOKUP(N10,RET1_T1,2),"-")</f>
        <v>#N/A</v>
      </c>
      <c r="P10" s="136" t="str">
        <f>IF(G10=0,"-",(I10/G10))</f>
        <v>-</v>
      </c>
      <c r="Q10" s="103" t="str">
        <f>IF(OR(G10=0),"-",(J10/G10))</f>
        <v>-</v>
      </c>
      <c r="R10" s="289" t="e">
        <f>IF(Q10&gt;=0,VLOOKUP(Q10,ACHT3_3,2),"-")</f>
        <v>#N/A</v>
      </c>
      <c r="S10" s="103" t="str">
        <f>IF(AND(C10-G10=0,J10=0),"-",(K10+L10)/(J10))</f>
        <v>-</v>
      </c>
      <c r="T10" s="301" t="e">
        <f>IF(S10&gt;=0,VLOOKUP(S10,PROG5_T5,2),"-")</f>
        <v>#N/A</v>
      </c>
      <c r="U10" s="260">
        <f>IF(AND(D10=0,E10=0,F10=0),0,((D10+E10+F10)/(C10-(G10+H10))))</f>
        <v>0</v>
      </c>
      <c r="V10" s="293" t="str">
        <f>IF(U10&gt;=0,VLOOKUP(U10,PROG5_T5,2),"-")</f>
        <v>RUI</v>
      </c>
    </row>
    <row r="11" spans="1:22" ht="30" customHeight="1">
      <c r="A11" s="21" t="s">
        <v>109</v>
      </c>
      <c r="B11" s="49"/>
      <c r="C11" s="49"/>
      <c r="D11" s="49"/>
      <c r="E11" s="49"/>
      <c r="F11" s="49"/>
      <c r="G11" s="49"/>
      <c r="H11" s="49"/>
      <c r="I11" s="50"/>
      <c r="J11" s="50"/>
      <c r="K11" s="98"/>
      <c r="L11" s="49"/>
      <c r="M11" s="49"/>
      <c r="N11" s="103" t="str">
        <f>IF(C11=0,"-",(G11+H11)/(C11-(D11+E11)))</f>
        <v>-</v>
      </c>
      <c r="O11" s="289" t="e">
        <f>IF(N11&gt;=0,VLOOKUP(N11,RET1_T1,2),"-")</f>
        <v>#N/A</v>
      </c>
      <c r="P11" s="126" t="str">
        <f>IF(G11=0,"-",(I11/G11))</f>
        <v>-</v>
      </c>
      <c r="Q11" s="103" t="str">
        <f>IF(OR(G11=0),"-",(J11/G11))</f>
        <v>-</v>
      </c>
      <c r="R11" s="289" t="e">
        <f>IF(Q11&gt;=0,VLOOKUP(Q11,ACHT3_3,2),"-")</f>
        <v>#N/A</v>
      </c>
      <c r="S11" s="103" t="str">
        <f>IF(AND(C11-G11=0,J11=0),"-",(K11+L11)/(J11))</f>
        <v>-</v>
      </c>
      <c r="T11" s="301" t="e">
        <f>IF(S11&gt;=0,VLOOKUP(S11,PROG5_T5,2),"-")</f>
        <v>#N/A</v>
      </c>
      <c r="U11" s="260">
        <f>IF(AND(D11=0,E11=0,F11=0),0,((D11+E11+F11)/(C11-(G11+H11))))</f>
        <v>0</v>
      </c>
      <c r="V11" s="293" t="str">
        <f>IF(U11&gt;=0,VLOOKUP(U11,PROG5_T5,2),"-")</f>
        <v>RUI</v>
      </c>
    </row>
    <row r="12" spans="1:22" ht="30" customHeight="1" thickBot="1">
      <c r="A12" s="26" t="s">
        <v>10</v>
      </c>
      <c r="B12" s="52">
        <f aca="true" t="shared" si="0" ref="B12:M12">SUM(B10:B11)</f>
        <v>0</v>
      </c>
      <c r="C12" s="2">
        <f t="shared" si="0"/>
        <v>0</v>
      </c>
      <c r="D12" s="52">
        <f t="shared" si="0"/>
        <v>0</v>
      </c>
      <c r="E12" s="2">
        <f t="shared" si="0"/>
        <v>0</v>
      </c>
      <c r="F12" s="2">
        <f t="shared" si="0"/>
        <v>0</v>
      </c>
      <c r="G12" s="2">
        <f t="shared" si="0"/>
        <v>0</v>
      </c>
      <c r="H12" s="2">
        <f t="shared" si="0"/>
        <v>0</v>
      </c>
      <c r="I12" s="156">
        <f t="shared" si="0"/>
        <v>0</v>
      </c>
      <c r="J12" s="3">
        <f t="shared" si="0"/>
        <v>0</v>
      </c>
      <c r="K12" s="1">
        <f t="shared" si="0"/>
        <v>0</v>
      </c>
      <c r="L12" s="2">
        <f t="shared" si="0"/>
        <v>0</v>
      </c>
      <c r="M12" s="2">
        <f t="shared" si="0"/>
        <v>0</v>
      </c>
      <c r="N12" s="104" t="str">
        <f>IF(C12=0,"-",(G12+H12)/(C12-(D12+E12)))</f>
        <v>-</v>
      </c>
      <c r="O12" s="232" t="e">
        <f>IF(N12&gt;=0,VLOOKUP(N12,RET1_T1,2),"-")</f>
        <v>#N/A</v>
      </c>
      <c r="P12" s="127" t="str">
        <f>IF(G12=0,"-",(I12/G12))</f>
        <v>-</v>
      </c>
      <c r="Q12" s="104" t="str">
        <f>IF(OR(G12=0),"-",(J12/G12))</f>
        <v>-</v>
      </c>
      <c r="R12" s="232" t="e">
        <f>IF(Q12&gt;=0,VLOOKUP(Q12,ACHT3_3,2),"-")</f>
        <v>#N/A</v>
      </c>
      <c r="S12" s="104" t="str">
        <f>IF(AND(C12-G12=0,J12=0),"-",(K12+L12)/(J12))</f>
        <v>-</v>
      </c>
      <c r="T12" s="276" t="e">
        <f>IF(S12&gt;=0,VLOOKUP(S12,PROG5_T5,2),"-")</f>
        <v>#N/A</v>
      </c>
      <c r="U12" s="261">
        <f>IF(AND(D12=0,E12=0,F12=0),0,((D12+E12+F12)/(C12-(G12+H12))))</f>
        <v>0</v>
      </c>
      <c r="V12" s="252" t="str">
        <f>IF(U12&gt;=0,VLOOKUP(U12,PROG5_T5,2),"-")</f>
        <v>RUI</v>
      </c>
    </row>
    <row r="13" spans="1:21" ht="15.75" thickTop="1">
      <c r="A13" s="8"/>
      <c r="B13" s="8"/>
      <c r="C13" s="8"/>
      <c r="D13" s="8"/>
      <c r="E13" s="8"/>
      <c r="F13" s="8"/>
      <c r="G13" s="8"/>
      <c r="H13" s="8"/>
      <c r="I13" s="8"/>
      <c r="J13" s="8"/>
      <c r="K13" s="8"/>
      <c r="L13" s="8"/>
      <c r="M13" s="8"/>
      <c r="N13" s="8"/>
      <c r="P13" s="8"/>
      <c r="Q13" s="8"/>
      <c r="S13" s="8"/>
      <c r="U13" s="8"/>
    </row>
    <row r="14" spans="1:21" ht="15.75" thickBot="1">
      <c r="A14" s="23" t="s">
        <v>111</v>
      </c>
      <c r="B14" s="8"/>
      <c r="C14" s="8"/>
      <c r="D14" s="8"/>
      <c r="E14" s="8"/>
      <c r="F14" s="8"/>
      <c r="G14" s="8"/>
      <c r="H14" s="8"/>
      <c r="I14" s="8"/>
      <c r="J14" s="8"/>
      <c r="K14" s="8"/>
      <c r="L14" s="8"/>
      <c r="M14" s="8"/>
      <c r="N14" s="8"/>
      <c r="P14" s="8"/>
      <c r="Q14" s="8"/>
      <c r="S14" s="8"/>
      <c r="U14" s="8"/>
    </row>
    <row r="15" spans="1:22" ht="24.75" customHeight="1" thickBot="1" thickTop="1">
      <c r="A15" s="221" t="s">
        <v>112</v>
      </c>
      <c r="B15" s="224"/>
      <c r="C15" s="222"/>
      <c r="D15" s="222"/>
      <c r="E15" s="222"/>
      <c r="F15" s="222"/>
      <c r="G15" s="222"/>
      <c r="H15" s="222"/>
      <c r="I15" s="223"/>
      <c r="J15" s="302"/>
      <c r="K15" s="224"/>
      <c r="L15" s="222"/>
      <c r="M15" s="222"/>
      <c r="N15" s="225" t="str">
        <f>IF(C15=0,"-",(G15+H15)/(C15-(D15+E15)))</f>
        <v>-</v>
      </c>
      <c r="O15" s="298" t="e">
        <f>IF(N15&gt;=0,VLOOKUP(N15,RET1_T1,2),"-")</f>
        <v>#N/A</v>
      </c>
      <c r="P15" s="226" t="str">
        <f>IF(F15=0,"-",(I15/G15))</f>
        <v>-</v>
      </c>
      <c r="Q15" s="225" t="str">
        <f>IF(OR(G15=0),"-",(J15/G15))</f>
        <v>-</v>
      </c>
      <c r="R15" s="299" t="e">
        <f>IF(Q15&gt;=0,VLOOKUP(Q15,ACHT3_3,2),"-")</f>
        <v>#N/A</v>
      </c>
      <c r="S15" s="225" t="str">
        <f>IF(AND(C15-G15=0,J15=0),"-",(K15+L15)/(J15))</f>
        <v>-</v>
      </c>
      <c r="T15" s="300" t="e">
        <f>IF(S15&gt;=0,VLOOKUP(S15,PROG5_T5,2),"-")</f>
        <v>#N/A</v>
      </c>
      <c r="U15" s="297">
        <f>IF(AND(D15=0,E15=0,F15=0),0,((D15+E15+F15)/(C15-(G15+H15))))</f>
        <v>0</v>
      </c>
      <c r="V15" s="253" t="str">
        <f>IF(U15&gt;=0,VLOOKUP(U15,PROG5_T5,2),"-")</f>
        <v>RUI</v>
      </c>
    </row>
    <row r="16" spans="1:21" ht="15.75" thickTop="1">
      <c r="A16" s="8"/>
      <c r="B16" s="8"/>
      <c r="C16" s="8"/>
      <c r="D16" s="8"/>
      <c r="E16" s="8"/>
      <c r="F16" s="8"/>
      <c r="G16" s="178" t="s">
        <v>92</v>
      </c>
      <c r="H16" s="8"/>
      <c r="I16" s="8"/>
      <c r="J16" s="8"/>
      <c r="K16" s="8"/>
      <c r="L16" s="8"/>
      <c r="M16" s="8"/>
      <c r="N16" s="8"/>
      <c r="P16" s="8"/>
      <c r="Q16" s="8"/>
      <c r="S16" s="8"/>
      <c r="U16" s="8"/>
    </row>
    <row r="17" spans="1:30" ht="42" customHeight="1">
      <c r="A17" s="8"/>
      <c r="B17" s="8"/>
      <c r="C17" s="8"/>
      <c r="D17" s="8"/>
      <c r="E17" s="8"/>
      <c r="F17" s="8"/>
      <c r="G17" s="8" t="s">
        <v>24</v>
      </c>
      <c r="H17" s="399" t="s">
        <v>97</v>
      </c>
      <c r="I17" s="399"/>
      <c r="J17" s="399"/>
      <c r="K17" s="399"/>
      <c r="L17" s="399"/>
      <c r="M17" s="399"/>
      <c r="N17" s="399"/>
      <c r="O17" s="399"/>
      <c r="P17" s="399"/>
      <c r="Q17" s="399"/>
      <c r="R17" s="399"/>
      <c r="S17" s="399"/>
      <c r="T17" s="399"/>
      <c r="U17" s="399"/>
      <c r="V17" s="255"/>
      <c r="AC17" s="24">
        <v>0.7</v>
      </c>
      <c r="AD17" s="25" t="s">
        <v>16</v>
      </c>
    </row>
    <row r="18" spans="1:30" ht="33" customHeight="1">
      <c r="A18" s="8"/>
      <c r="B18" s="8"/>
      <c r="C18" s="8"/>
      <c r="D18" s="8"/>
      <c r="E18" s="8"/>
      <c r="F18" s="8"/>
      <c r="G18" s="8" t="s">
        <v>25</v>
      </c>
      <c r="H18" s="399" t="s">
        <v>87</v>
      </c>
      <c r="I18" s="399"/>
      <c r="J18" s="399"/>
      <c r="K18" s="399"/>
      <c r="L18" s="399"/>
      <c r="M18" s="399"/>
      <c r="N18" s="399"/>
      <c r="O18" s="399"/>
      <c r="P18" s="399"/>
      <c r="Q18" s="399"/>
      <c r="R18" s="399"/>
      <c r="S18" s="399"/>
      <c r="T18" s="399"/>
      <c r="U18" s="399"/>
      <c r="V18" s="255"/>
      <c r="AC18" s="24"/>
      <c r="AD18" s="25"/>
    </row>
    <row r="19" spans="1:30" ht="45" customHeight="1">
      <c r="A19" s="8"/>
      <c r="B19" s="8"/>
      <c r="C19" s="8"/>
      <c r="D19" s="8"/>
      <c r="E19" s="8"/>
      <c r="F19" s="8"/>
      <c r="G19" s="119" t="s">
        <v>89</v>
      </c>
      <c r="H19" s="399" t="s">
        <v>91</v>
      </c>
      <c r="I19" s="399"/>
      <c r="J19" s="399"/>
      <c r="K19" s="399"/>
      <c r="L19" s="399"/>
      <c r="M19" s="399"/>
      <c r="N19" s="399"/>
      <c r="O19" s="399"/>
      <c r="P19" s="399"/>
      <c r="Q19" s="399"/>
      <c r="R19" s="399"/>
      <c r="S19" s="399"/>
      <c r="T19" s="399"/>
      <c r="U19" s="399"/>
      <c r="V19" s="255"/>
      <c r="AC19" s="24"/>
      <c r="AD19" s="25"/>
    </row>
    <row r="20" spans="1:30" ht="27.75" customHeight="1">
      <c r="A20" s="8"/>
      <c r="B20" s="8"/>
      <c r="C20" s="8"/>
      <c r="D20" s="8"/>
      <c r="E20" s="8"/>
      <c r="F20" s="8"/>
      <c r="G20" s="120" t="s">
        <v>26</v>
      </c>
      <c r="H20" s="399" t="s">
        <v>121</v>
      </c>
      <c r="I20" s="399"/>
      <c r="J20" s="399"/>
      <c r="K20" s="399"/>
      <c r="L20" s="399"/>
      <c r="M20" s="399"/>
      <c r="N20" s="399"/>
      <c r="O20" s="399"/>
      <c r="P20" s="399"/>
      <c r="Q20" s="399"/>
      <c r="R20" s="399"/>
      <c r="S20" s="399"/>
      <c r="T20" s="399"/>
      <c r="U20" s="399"/>
      <c r="V20" s="255"/>
      <c r="AC20" s="24"/>
      <c r="AD20" s="25"/>
    </row>
    <row r="21" spans="1:30" ht="42" customHeight="1">
      <c r="A21" s="8"/>
      <c r="B21" s="8"/>
      <c r="C21" s="8"/>
      <c r="D21" s="8"/>
      <c r="E21" s="8"/>
      <c r="F21" s="8"/>
      <c r="G21" s="120" t="s">
        <v>27</v>
      </c>
      <c r="H21" s="399" t="s">
        <v>88</v>
      </c>
      <c r="I21" s="399"/>
      <c r="J21" s="399"/>
      <c r="K21" s="399"/>
      <c r="L21" s="399"/>
      <c r="M21" s="399"/>
      <c r="N21" s="399"/>
      <c r="O21" s="399"/>
      <c r="P21" s="399"/>
      <c r="Q21" s="399"/>
      <c r="R21" s="399"/>
      <c r="S21" s="399"/>
      <c r="T21" s="399"/>
      <c r="U21" s="399"/>
      <c r="V21" s="255"/>
      <c r="AC21" s="24"/>
      <c r="AD21" s="25"/>
    </row>
    <row r="22" spans="1:30" ht="15">
      <c r="A22" s="8"/>
      <c r="B22" s="8"/>
      <c r="C22" s="8"/>
      <c r="D22" s="8"/>
      <c r="E22" s="8"/>
      <c r="F22" s="8"/>
      <c r="G22" s="120" t="s">
        <v>28</v>
      </c>
      <c r="H22" s="384" t="s">
        <v>95</v>
      </c>
      <c r="I22" s="382"/>
      <c r="J22" s="382"/>
      <c r="K22" s="382"/>
      <c r="L22" s="382"/>
      <c r="M22" s="382"/>
      <c r="N22" s="382"/>
      <c r="O22" s="382"/>
      <c r="P22" s="382"/>
      <c r="Q22" s="382"/>
      <c r="R22" s="382"/>
      <c r="S22" s="382"/>
      <c r="T22" s="382"/>
      <c r="U22" s="382"/>
      <c r="V22" s="254"/>
      <c r="AC22" s="24">
        <v>0.9</v>
      </c>
      <c r="AD22" s="25" t="s">
        <v>18</v>
      </c>
    </row>
    <row r="23" spans="1:22" ht="15">
      <c r="A23" s="8"/>
      <c r="B23" s="8"/>
      <c r="C23" s="8"/>
      <c r="D23" s="8"/>
      <c r="E23" s="8"/>
      <c r="F23" s="8"/>
      <c r="G23" s="120" t="s">
        <v>29</v>
      </c>
      <c r="H23" s="382" t="s">
        <v>54</v>
      </c>
      <c r="I23" s="382"/>
      <c r="J23" s="382"/>
      <c r="K23" s="382"/>
      <c r="L23" s="382"/>
      <c r="M23" s="382"/>
      <c r="N23" s="382"/>
      <c r="O23" s="382"/>
      <c r="P23" s="382"/>
      <c r="Q23" s="382"/>
      <c r="R23" s="382"/>
      <c r="S23" s="382"/>
      <c r="T23" s="382"/>
      <c r="U23" s="382"/>
      <c r="V23" s="254"/>
    </row>
    <row r="24" spans="1:22" ht="15">
      <c r="A24" s="8"/>
      <c r="B24" s="8"/>
      <c r="C24" s="8"/>
      <c r="D24" s="8"/>
      <c r="E24" s="8"/>
      <c r="F24" s="8"/>
      <c r="G24" s="120" t="s">
        <v>30</v>
      </c>
      <c r="H24" s="382" t="s">
        <v>53</v>
      </c>
      <c r="I24" s="382"/>
      <c r="J24" s="382"/>
      <c r="K24" s="382"/>
      <c r="L24" s="382"/>
      <c r="M24" s="382"/>
      <c r="N24" s="382"/>
      <c r="O24" s="382"/>
      <c r="P24" s="382"/>
      <c r="Q24" s="382"/>
      <c r="R24" s="382"/>
      <c r="S24" s="382"/>
      <c r="T24" s="382"/>
      <c r="U24" s="382"/>
      <c r="V24" s="254"/>
    </row>
    <row r="25" spans="1:22" ht="30" customHeight="1">
      <c r="A25" s="8"/>
      <c r="B25" s="8"/>
      <c r="C25" s="8"/>
      <c r="D25" s="8"/>
      <c r="E25" s="8"/>
      <c r="F25" s="8"/>
      <c r="G25" s="120" t="s">
        <v>31</v>
      </c>
      <c r="H25" s="399" t="s">
        <v>79</v>
      </c>
      <c r="I25" s="399"/>
      <c r="J25" s="399"/>
      <c r="K25" s="399"/>
      <c r="L25" s="399"/>
      <c r="M25" s="399"/>
      <c r="N25" s="399"/>
      <c r="O25" s="399"/>
      <c r="P25" s="399"/>
      <c r="Q25" s="399"/>
      <c r="R25" s="399"/>
      <c r="S25" s="399"/>
      <c r="T25" s="399"/>
      <c r="U25" s="399"/>
      <c r="V25" s="255"/>
    </row>
    <row r="26" spans="1:22" ht="30.75" customHeight="1">
      <c r="A26" s="8"/>
      <c r="B26" s="8"/>
      <c r="C26" s="8"/>
      <c r="D26" s="8"/>
      <c r="E26" s="8"/>
      <c r="F26" s="8"/>
      <c r="G26" s="120" t="s">
        <v>32</v>
      </c>
      <c r="H26" s="383" t="s">
        <v>98</v>
      </c>
      <c r="I26" s="383"/>
      <c r="J26" s="383"/>
      <c r="K26" s="383"/>
      <c r="L26" s="383"/>
      <c r="M26" s="383"/>
      <c r="N26" s="383"/>
      <c r="O26" s="383"/>
      <c r="P26" s="383"/>
      <c r="Q26" s="383"/>
      <c r="R26" s="383"/>
      <c r="S26" s="383"/>
      <c r="T26" s="383"/>
      <c r="U26" s="383"/>
      <c r="V26" s="256"/>
    </row>
    <row r="27" spans="1:22" ht="30" customHeight="1">
      <c r="A27" s="8"/>
      <c r="B27" s="8"/>
      <c r="C27" s="8"/>
      <c r="D27" s="8"/>
      <c r="E27" s="8"/>
      <c r="F27" s="8"/>
      <c r="G27" s="120" t="s">
        <v>33</v>
      </c>
      <c r="H27" s="383" t="s">
        <v>99</v>
      </c>
      <c r="I27" s="383"/>
      <c r="J27" s="383"/>
      <c r="K27" s="383"/>
      <c r="L27" s="383"/>
      <c r="M27" s="383"/>
      <c r="N27" s="383"/>
      <c r="O27" s="383"/>
      <c r="P27" s="383"/>
      <c r="Q27" s="383"/>
      <c r="R27" s="383"/>
      <c r="S27" s="383"/>
      <c r="T27" s="383"/>
      <c r="U27" s="383"/>
      <c r="V27" s="256"/>
    </row>
    <row r="28" spans="1:22" ht="15">
      <c r="A28" s="8"/>
      <c r="B28" s="8"/>
      <c r="C28" s="8"/>
      <c r="D28" s="8"/>
      <c r="E28" s="8"/>
      <c r="F28" s="8"/>
      <c r="G28" s="120" t="s">
        <v>34</v>
      </c>
      <c r="H28" s="384" t="s">
        <v>80</v>
      </c>
      <c r="I28" s="384"/>
      <c r="J28" s="384"/>
      <c r="K28" s="384"/>
      <c r="L28" s="384"/>
      <c r="M28" s="384"/>
      <c r="N28" s="384"/>
      <c r="O28" s="384"/>
      <c r="P28" s="384"/>
      <c r="Q28" s="384"/>
      <c r="R28" s="384"/>
      <c r="S28" s="384"/>
      <c r="T28" s="384"/>
      <c r="U28" s="384"/>
      <c r="V28" s="254"/>
    </row>
    <row r="29" spans="1:22" ht="15">
      <c r="A29" s="8"/>
      <c r="B29" s="8"/>
      <c r="C29" s="8"/>
      <c r="D29" s="8"/>
      <c r="E29" s="8"/>
      <c r="F29" s="8"/>
      <c r="G29" s="120" t="s">
        <v>35</v>
      </c>
      <c r="H29" s="385" t="s">
        <v>81</v>
      </c>
      <c r="I29" s="385"/>
      <c r="J29" s="385"/>
      <c r="K29" s="385"/>
      <c r="L29" s="385"/>
      <c r="M29" s="385"/>
      <c r="N29" s="385"/>
      <c r="O29" s="385"/>
      <c r="P29" s="385"/>
      <c r="Q29" s="385"/>
      <c r="R29" s="385"/>
      <c r="S29" s="385"/>
      <c r="T29" s="385"/>
      <c r="U29" s="385"/>
      <c r="V29" s="254"/>
    </row>
    <row r="30" spans="7:22" s="229" customFormat="1" ht="29.25" customHeight="1" thickBot="1">
      <c r="G30" s="229" t="s">
        <v>40</v>
      </c>
      <c r="H30" s="400" t="s">
        <v>159</v>
      </c>
      <c r="I30" s="401"/>
      <c r="J30" s="401"/>
      <c r="K30" s="401"/>
      <c r="L30" s="401"/>
      <c r="M30" s="401"/>
      <c r="N30" s="401"/>
      <c r="O30" s="401"/>
      <c r="P30" s="401"/>
      <c r="Q30" s="401"/>
      <c r="R30" s="401"/>
      <c r="S30" s="401"/>
      <c r="T30" s="401"/>
      <c r="U30" s="401"/>
      <c r="V30" s="255"/>
    </row>
    <row r="31" spans="1:22" ht="15">
      <c r="A31" s="387" t="s">
        <v>52</v>
      </c>
      <c r="B31" s="390"/>
      <c r="C31" s="391"/>
      <c r="D31" s="391"/>
      <c r="E31" s="391"/>
      <c r="F31" s="391"/>
      <c r="G31" s="391"/>
      <c r="H31" s="391"/>
      <c r="I31" s="391"/>
      <c r="J31" s="391"/>
      <c r="K31" s="391"/>
      <c r="L31" s="391"/>
      <c r="M31" s="391"/>
      <c r="N31" s="391"/>
      <c r="O31" s="391"/>
      <c r="P31" s="391"/>
      <c r="Q31" s="391"/>
      <c r="R31" s="391"/>
      <c r="S31" s="391"/>
      <c r="T31" s="391"/>
      <c r="U31" s="392"/>
      <c r="V31" s="255"/>
    </row>
    <row r="32" spans="1:22" ht="15">
      <c r="A32" s="388"/>
      <c r="B32" s="393"/>
      <c r="C32" s="394"/>
      <c r="D32" s="394"/>
      <c r="E32" s="394"/>
      <c r="F32" s="394"/>
      <c r="G32" s="394"/>
      <c r="H32" s="394"/>
      <c r="I32" s="394"/>
      <c r="J32" s="394"/>
      <c r="K32" s="394"/>
      <c r="L32" s="394"/>
      <c r="M32" s="394"/>
      <c r="N32" s="394"/>
      <c r="O32" s="394"/>
      <c r="P32" s="394"/>
      <c r="Q32" s="394"/>
      <c r="R32" s="394"/>
      <c r="S32" s="394"/>
      <c r="T32" s="394"/>
      <c r="U32" s="395"/>
      <c r="V32" s="258"/>
    </row>
    <row r="33" spans="1:22" ht="15">
      <c r="A33" s="388"/>
      <c r="B33" s="393"/>
      <c r="C33" s="394"/>
      <c r="D33" s="394"/>
      <c r="E33" s="394"/>
      <c r="F33" s="394"/>
      <c r="G33" s="394"/>
      <c r="H33" s="394"/>
      <c r="I33" s="394"/>
      <c r="J33" s="394"/>
      <c r="K33" s="394"/>
      <c r="L33" s="394"/>
      <c r="M33" s="394"/>
      <c r="N33" s="394"/>
      <c r="O33" s="394"/>
      <c r="P33" s="394"/>
      <c r="Q33" s="394"/>
      <c r="R33" s="394"/>
      <c r="S33" s="394"/>
      <c r="T33" s="394"/>
      <c r="U33" s="395"/>
      <c r="V33" s="258"/>
    </row>
    <row r="34" spans="1:22" ht="15">
      <c r="A34" s="388"/>
      <c r="B34" s="393"/>
      <c r="C34" s="394"/>
      <c r="D34" s="394"/>
      <c r="E34" s="394"/>
      <c r="F34" s="394"/>
      <c r="G34" s="394"/>
      <c r="H34" s="394"/>
      <c r="I34" s="394"/>
      <c r="J34" s="394"/>
      <c r="K34" s="394"/>
      <c r="L34" s="394"/>
      <c r="M34" s="394"/>
      <c r="N34" s="394"/>
      <c r="O34" s="394"/>
      <c r="P34" s="394"/>
      <c r="Q34" s="394"/>
      <c r="R34" s="394"/>
      <c r="S34" s="394"/>
      <c r="T34" s="394"/>
      <c r="U34" s="395"/>
      <c r="V34" s="258"/>
    </row>
    <row r="35" spans="1:22" ht="15">
      <c r="A35" s="388"/>
      <c r="B35" s="393"/>
      <c r="C35" s="394"/>
      <c r="D35" s="394"/>
      <c r="E35" s="394"/>
      <c r="F35" s="394"/>
      <c r="G35" s="394"/>
      <c r="H35" s="394"/>
      <c r="I35" s="394"/>
      <c r="J35" s="394"/>
      <c r="K35" s="394"/>
      <c r="L35" s="394"/>
      <c r="M35" s="394"/>
      <c r="N35" s="394"/>
      <c r="O35" s="394"/>
      <c r="P35" s="394"/>
      <c r="Q35" s="394"/>
      <c r="R35" s="394"/>
      <c r="S35" s="394"/>
      <c r="T35" s="394"/>
      <c r="U35" s="395"/>
      <c r="V35" s="258"/>
    </row>
    <row r="36" spans="1:22" ht="15">
      <c r="A36" s="388"/>
      <c r="B36" s="393"/>
      <c r="C36" s="394"/>
      <c r="D36" s="394"/>
      <c r="E36" s="394"/>
      <c r="F36" s="394"/>
      <c r="G36" s="394"/>
      <c r="H36" s="394"/>
      <c r="I36" s="394"/>
      <c r="J36" s="394"/>
      <c r="K36" s="394"/>
      <c r="L36" s="394"/>
      <c r="M36" s="394"/>
      <c r="N36" s="394"/>
      <c r="O36" s="394"/>
      <c r="P36" s="394"/>
      <c r="Q36" s="394"/>
      <c r="R36" s="394"/>
      <c r="S36" s="394"/>
      <c r="T36" s="394"/>
      <c r="U36" s="395"/>
      <c r="V36" s="258"/>
    </row>
    <row r="37" spans="1:22" ht="15">
      <c r="A37" s="388"/>
      <c r="B37" s="393"/>
      <c r="C37" s="394"/>
      <c r="D37" s="394"/>
      <c r="E37" s="394"/>
      <c r="F37" s="394"/>
      <c r="G37" s="394"/>
      <c r="H37" s="394"/>
      <c r="I37" s="394"/>
      <c r="J37" s="394"/>
      <c r="K37" s="394"/>
      <c r="L37" s="394"/>
      <c r="M37" s="394"/>
      <c r="N37" s="394"/>
      <c r="O37" s="394"/>
      <c r="P37" s="394"/>
      <c r="Q37" s="394"/>
      <c r="R37" s="394"/>
      <c r="S37" s="394"/>
      <c r="T37" s="394"/>
      <c r="U37" s="395"/>
      <c r="V37" s="258"/>
    </row>
    <row r="38" spans="1:22" ht="15.75" thickBot="1">
      <c r="A38" s="389"/>
      <c r="B38" s="396"/>
      <c r="C38" s="397"/>
      <c r="D38" s="397"/>
      <c r="E38" s="397"/>
      <c r="F38" s="397"/>
      <c r="G38" s="397"/>
      <c r="H38" s="397"/>
      <c r="I38" s="397"/>
      <c r="J38" s="397"/>
      <c r="K38" s="397"/>
      <c r="L38" s="397"/>
      <c r="M38" s="397"/>
      <c r="N38" s="397"/>
      <c r="O38" s="397"/>
      <c r="P38" s="397"/>
      <c r="Q38" s="397"/>
      <c r="R38" s="397"/>
      <c r="S38" s="397"/>
      <c r="T38" s="397"/>
      <c r="U38" s="398"/>
      <c r="V38" s="258"/>
    </row>
    <row r="39" spans="1:22" ht="15">
      <c r="A39" s="8"/>
      <c r="B39" s="8"/>
      <c r="C39" s="8"/>
      <c r="D39" s="8"/>
      <c r="E39" s="8"/>
      <c r="F39" s="8"/>
      <c r="G39" s="8"/>
      <c r="H39" s="8"/>
      <c r="I39" s="8"/>
      <c r="J39" s="8"/>
      <c r="K39" s="8"/>
      <c r="L39" s="8"/>
      <c r="M39" s="8"/>
      <c r="N39" s="8"/>
      <c r="O39" s="8"/>
      <c r="P39" s="8"/>
      <c r="Q39" s="8"/>
      <c r="R39" s="8"/>
      <c r="S39" s="8"/>
      <c r="T39" s="8"/>
      <c r="U39" s="8"/>
      <c r="V39" s="258"/>
    </row>
  </sheetData>
  <sheetProtection password="CC1A" sheet="1" selectLockedCells="1"/>
  <mergeCells count="30">
    <mergeCell ref="C4:J4"/>
    <mergeCell ref="A7:A8"/>
    <mergeCell ref="B7:B8"/>
    <mergeCell ref="C7:C8"/>
    <mergeCell ref="F7:F8"/>
    <mergeCell ref="G7:G8"/>
    <mergeCell ref="H7:H8"/>
    <mergeCell ref="J7:J8"/>
    <mergeCell ref="E7:E8"/>
    <mergeCell ref="A4:B4"/>
    <mergeCell ref="A31:A38"/>
    <mergeCell ref="B31:U38"/>
    <mergeCell ref="K8:S8"/>
    <mergeCell ref="H17:U17"/>
    <mergeCell ref="H21:U21"/>
    <mergeCell ref="I7:I8"/>
    <mergeCell ref="D7:D8"/>
    <mergeCell ref="H20:U20"/>
    <mergeCell ref="H23:U23"/>
    <mergeCell ref="H22:U22"/>
    <mergeCell ref="U8:V8"/>
    <mergeCell ref="H30:U30"/>
    <mergeCell ref="H29:U29"/>
    <mergeCell ref="H18:U18"/>
    <mergeCell ref="H24:U24"/>
    <mergeCell ref="H26:U26"/>
    <mergeCell ref="H25:U25"/>
    <mergeCell ref="H27:U27"/>
    <mergeCell ref="H28:U28"/>
    <mergeCell ref="H19:U19"/>
  </mergeCells>
  <printOptions/>
  <pageMargins left="0.75" right="0.75" top="1" bottom="1" header="0.5" footer="0.5"/>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AC39"/>
  <sheetViews>
    <sheetView zoomScale="90" zoomScaleNormal="90" zoomScalePageLayoutView="0" workbookViewId="0" topLeftCell="A4">
      <selection activeCell="L12" sqref="L12"/>
    </sheetView>
  </sheetViews>
  <sheetFormatPr defaultColWidth="9.140625" defaultRowHeight="12.75"/>
  <cols>
    <col min="1" max="1" width="11.57421875" style="9" customWidth="1"/>
    <col min="2" max="2" width="9.140625" style="9" customWidth="1"/>
    <col min="3" max="3" width="10.421875" style="9" customWidth="1"/>
    <col min="4" max="6" width="11.57421875" style="9" customWidth="1"/>
    <col min="7" max="7" width="11.28125" style="9" customWidth="1"/>
    <col min="8" max="8" width="12.140625" style="9" customWidth="1"/>
    <col min="9" max="9" width="11.140625" style="9" customWidth="1"/>
    <col min="10" max="13" width="15.00390625" style="9" customWidth="1"/>
    <col min="14" max="14" width="14.7109375" style="229" customWidth="1"/>
    <col min="15" max="16" width="15.00390625" style="9" customWidth="1"/>
    <col min="17" max="17" width="14.7109375" style="229" customWidth="1"/>
    <col min="18" max="18" width="15.00390625" style="9" customWidth="1"/>
    <col min="19" max="19" width="14.7109375" style="229" customWidth="1"/>
    <col min="20" max="20" width="18.00390625" style="9" customWidth="1"/>
    <col min="21" max="21" width="17.421875" style="229" customWidth="1"/>
    <col min="22" max="16384" width="9.140625" style="9" customWidth="1"/>
  </cols>
  <sheetData>
    <row r="1" spans="1:20" ht="15">
      <c r="A1" s="7" t="s">
        <v>59</v>
      </c>
      <c r="B1" s="8"/>
      <c r="C1" s="8"/>
      <c r="D1" s="8"/>
      <c r="E1" s="8"/>
      <c r="F1" s="8"/>
      <c r="G1" s="8"/>
      <c r="H1" s="8"/>
      <c r="I1" s="8"/>
      <c r="J1" s="8"/>
      <c r="K1" s="8"/>
      <c r="L1" s="8"/>
      <c r="M1" s="8"/>
      <c r="O1" s="8"/>
      <c r="P1" s="8"/>
      <c r="R1" s="8"/>
      <c r="T1" s="8"/>
    </row>
    <row r="2" spans="1:20" ht="15">
      <c r="A2" s="7" t="s">
        <v>43</v>
      </c>
      <c r="B2" s="8"/>
      <c r="C2" s="8"/>
      <c r="D2" s="8"/>
      <c r="E2" s="8"/>
      <c r="F2" s="8"/>
      <c r="G2" s="8"/>
      <c r="H2" s="8"/>
      <c r="I2" s="8"/>
      <c r="J2" s="8"/>
      <c r="K2" s="8"/>
      <c r="L2" s="8"/>
      <c r="M2" s="8"/>
      <c r="O2" s="8"/>
      <c r="P2" s="8"/>
      <c r="R2" s="8"/>
      <c r="T2" s="8"/>
    </row>
    <row r="3" spans="1:20" ht="9.75" customHeight="1" thickBot="1">
      <c r="A3" s="8"/>
      <c r="B3" s="8"/>
      <c r="C3" s="8"/>
      <c r="D3" s="8"/>
      <c r="E3" s="8"/>
      <c r="F3" s="8"/>
      <c r="G3" s="8"/>
      <c r="H3" s="8"/>
      <c r="I3" s="8"/>
      <c r="J3" s="8"/>
      <c r="K3" s="8"/>
      <c r="L3" s="8"/>
      <c r="M3" s="8"/>
      <c r="O3" s="8"/>
      <c r="P3" s="8"/>
      <c r="R3" s="8"/>
      <c r="T3" s="8"/>
    </row>
    <row r="4" spans="1:20" ht="33.75" customHeight="1" thickBot="1">
      <c r="A4" s="399" t="s">
        <v>75</v>
      </c>
      <c r="B4" s="399"/>
      <c r="C4" s="414"/>
      <c r="D4" s="407"/>
      <c r="E4" s="408"/>
      <c r="F4" s="408"/>
      <c r="G4" s="408"/>
      <c r="H4" s="408"/>
      <c r="I4" s="409"/>
      <c r="J4" s="8"/>
      <c r="K4" s="8"/>
      <c r="L4" s="8"/>
      <c r="M4" s="8"/>
      <c r="O4" s="8"/>
      <c r="P4" s="8"/>
      <c r="R4" s="8"/>
      <c r="T4" s="8"/>
    </row>
    <row r="5" spans="1:20" ht="15">
      <c r="A5" s="8"/>
      <c r="B5" s="8"/>
      <c r="C5" s="8"/>
      <c r="D5" s="8"/>
      <c r="E5" s="8"/>
      <c r="F5" s="8"/>
      <c r="G5" s="8"/>
      <c r="H5" s="8"/>
      <c r="I5" s="8"/>
      <c r="J5" s="8"/>
      <c r="K5" s="8"/>
      <c r="L5" s="8"/>
      <c r="M5" s="8"/>
      <c r="O5" s="8"/>
      <c r="P5" s="8"/>
      <c r="R5" s="8"/>
      <c r="T5" s="8"/>
    </row>
    <row r="6" spans="1:20" ht="15.75" thickBot="1">
      <c r="A6" s="7" t="s">
        <v>124</v>
      </c>
      <c r="B6" s="8"/>
      <c r="C6" s="8"/>
      <c r="D6" s="8"/>
      <c r="E6" s="8"/>
      <c r="F6" s="8"/>
      <c r="G6" s="8"/>
      <c r="H6" s="8"/>
      <c r="I6" s="8"/>
      <c r="J6" s="8"/>
      <c r="K6" s="8"/>
      <c r="L6" s="8"/>
      <c r="M6" s="8"/>
      <c r="O6" s="8"/>
      <c r="P6" s="8"/>
      <c r="R6" s="8"/>
      <c r="T6" s="8"/>
    </row>
    <row r="7" spans="1:21" ht="21.75" customHeight="1" thickTop="1">
      <c r="A7" s="410" t="s">
        <v>23</v>
      </c>
      <c r="B7" s="412" t="s">
        <v>24</v>
      </c>
      <c r="C7" s="412" t="s">
        <v>25</v>
      </c>
      <c r="D7" s="412" t="s">
        <v>26</v>
      </c>
      <c r="E7" s="412" t="s">
        <v>27</v>
      </c>
      <c r="F7" s="412" t="s">
        <v>28</v>
      </c>
      <c r="G7" s="412" t="s">
        <v>29</v>
      </c>
      <c r="H7" s="412" t="s">
        <v>30</v>
      </c>
      <c r="I7" s="412" t="s">
        <v>31</v>
      </c>
      <c r="J7" s="11" t="s">
        <v>32</v>
      </c>
      <c r="K7" s="12" t="s">
        <v>33</v>
      </c>
      <c r="L7" s="12" t="s">
        <v>34</v>
      </c>
      <c r="M7" s="12" t="s">
        <v>35</v>
      </c>
      <c r="N7" s="230" t="s">
        <v>36</v>
      </c>
      <c r="O7" s="12" t="s">
        <v>37</v>
      </c>
      <c r="P7" s="12" t="s">
        <v>38</v>
      </c>
      <c r="Q7" s="230" t="s">
        <v>39</v>
      </c>
      <c r="R7" s="190" t="s">
        <v>40</v>
      </c>
      <c r="S7" s="305" t="s">
        <v>67</v>
      </c>
      <c r="T7" s="11" t="s">
        <v>158</v>
      </c>
      <c r="U7" s="249" t="s">
        <v>78</v>
      </c>
    </row>
    <row r="8" spans="1:21" s="14" customFormat="1" ht="28.5" customHeight="1" thickBot="1">
      <c r="A8" s="411"/>
      <c r="B8" s="413"/>
      <c r="C8" s="413"/>
      <c r="D8" s="413"/>
      <c r="E8" s="413"/>
      <c r="F8" s="413"/>
      <c r="G8" s="413"/>
      <c r="H8" s="413"/>
      <c r="I8" s="413"/>
      <c r="J8" s="421" t="s">
        <v>19</v>
      </c>
      <c r="K8" s="422"/>
      <c r="L8" s="422"/>
      <c r="M8" s="422"/>
      <c r="N8" s="422"/>
      <c r="O8" s="422"/>
      <c r="P8" s="422"/>
      <c r="Q8" s="423"/>
      <c r="R8" s="423"/>
      <c r="S8" s="306"/>
      <c r="T8" s="424" t="s">
        <v>13</v>
      </c>
      <c r="U8" s="425"/>
    </row>
    <row r="9" spans="1:21" s="20" customFormat="1" ht="81" customHeight="1">
      <c r="A9" s="15" t="s">
        <v>9</v>
      </c>
      <c r="B9" s="16" t="s">
        <v>3</v>
      </c>
      <c r="C9" s="184" t="s">
        <v>122</v>
      </c>
      <c r="D9" s="16" t="s">
        <v>4</v>
      </c>
      <c r="E9" s="16" t="s">
        <v>5</v>
      </c>
      <c r="F9" s="16" t="s">
        <v>6</v>
      </c>
      <c r="G9" s="16" t="s">
        <v>7</v>
      </c>
      <c r="H9" s="122" t="s">
        <v>70</v>
      </c>
      <c r="I9" s="17" t="s">
        <v>8</v>
      </c>
      <c r="J9" s="117" t="s">
        <v>105</v>
      </c>
      <c r="K9" s="16" t="s">
        <v>11</v>
      </c>
      <c r="L9" s="16" t="s">
        <v>0</v>
      </c>
      <c r="M9" s="18" t="s">
        <v>1</v>
      </c>
      <c r="N9" s="268" t="s">
        <v>140</v>
      </c>
      <c r="O9" s="124" t="s">
        <v>72</v>
      </c>
      <c r="P9" s="124" t="s">
        <v>73</v>
      </c>
      <c r="Q9" s="268" t="s">
        <v>140</v>
      </c>
      <c r="R9" s="191" t="s">
        <v>2</v>
      </c>
      <c r="S9" s="307" t="s">
        <v>140</v>
      </c>
      <c r="T9" s="259" t="s">
        <v>12</v>
      </c>
      <c r="U9" s="250" t="s">
        <v>140</v>
      </c>
    </row>
    <row r="10" spans="1:21" ht="30" customHeight="1">
      <c r="A10" s="21" t="s">
        <v>93</v>
      </c>
      <c r="B10" s="49"/>
      <c r="C10" s="172"/>
      <c r="D10" s="49"/>
      <c r="E10" s="49"/>
      <c r="F10" s="49"/>
      <c r="G10" s="49"/>
      <c r="H10" s="50"/>
      <c r="I10" s="50"/>
      <c r="J10" s="98"/>
      <c r="K10" s="49"/>
      <c r="L10" s="49"/>
      <c r="M10" s="103" t="str">
        <f>IF(D10=0,"-",(F10+G10)/D10)</f>
        <v>-</v>
      </c>
      <c r="N10" s="231" t="e">
        <f>IF(M10&gt;=0,VLOOKUP(M10,RET1_T1,2),"-")</f>
        <v>#N/A</v>
      </c>
      <c r="O10" s="138" t="str">
        <f>IF(OR(D10=0),"-",(H10/F10))</f>
        <v>-</v>
      </c>
      <c r="P10" s="103" t="str">
        <f>IF(OR(F10=0),"-",(I10/F10))</f>
        <v>-</v>
      </c>
      <c r="Q10" s="231" t="e">
        <f>IF(P10&gt;=0,VLOOKUP(P10,ACHT3_3,2),"-")</f>
        <v>#N/A</v>
      </c>
      <c r="R10" s="192" t="str">
        <f>IF(AND(D10-F10=0,I10=0),"-",(J10+K10)/(I10))</f>
        <v>-</v>
      </c>
      <c r="S10" s="308" t="e">
        <f>IF(R10&gt;=0,VLOOKUP(R10,PROG5_T5,2),"-")</f>
        <v>#N/A</v>
      </c>
      <c r="T10" s="260">
        <f>IF(D10=0,0,(E10/(D10-(F10+G10))))</f>
        <v>0</v>
      </c>
      <c r="U10" s="251" t="str">
        <f>IF(T10&gt;=0,VLOOKUP(T10,PROG5_T5,2),"-")</f>
        <v>RUI</v>
      </c>
    </row>
    <row r="11" spans="1:21" ht="30" customHeight="1">
      <c r="A11" s="21" t="s">
        <v>107</v>
      </c>
      <c r="B11" s="49"/>
      <c r="C11" s="172"/>
      <c r="D11" s="49"/>
      <c r="E11" s="49"/>
      <c r="F11" s="49"/>
      <c r="G11" s="49"/>
      <c r="H11" s="50"/>
      <c r="I11" s="50"/>
      <c r="J11" s="98"/>
      <c r="K11" s="49"/>
      <c r="L11" s="49"/>
      <c r="M11" s="103" t="str">
        <f>IF(D11=0,"-",(F11+G11)/D11)</f>
        <v>-</v>
      </c>
      <c r="N11" s="231" t="e">
        <f>IF(M11&gt;=0,VLOOKUP(M11,RET1_T1,2),"-")</f>
        <v>#N/A</v>
      </c>
      <c r="O11" s="125" t="str">
        <f>IF(OR(D11=0),"-",(H11/F11))</f>
        <v>-</v>
      </c>
      <c r="P11" s="103" t="str">
        <f>IF(OR(F11=0),"-",(I11/F11))</f>
        <v>-</v>
      </c>
      <c r="Q11" s="231" t="e">
        <f>IF(P11&gt;=0,VLOOKUP(P11,ACHT3_3,2),"-")</f>
        <v>#N/A</v>
      </c>
      <c r="R11" s="192" t="str">
        <f>IF(AND(D11-F11=0,I11=0),"-",(J11+K11)/(I11))</f>
        <v>-</v>
      </c>
      <c r="S11" s="308" t="e">
        <f>IF(R11&gt;=0,VLOOKUP(R11,PROG5_T5,2),"-")</f>
        <v>#N/A</v>
      </c>
      <c r="T11" s="260">
        <f>IF(D11=0,0,(E11/(D11-(F11+G11))))</f>
        <v>0</v>
      </c>
      <c r="U11" s="251" t="str">
        <f>IF(T11&gt;=0,VLOOKUP(T11,PROG5_T5,2),"-")</f>
        <v>RUI</v>
      </c>
    </row>
    <row r="12" spans="1:21" ht="30" customHeight="1">
      <c r="A12" s="21" t="s">
        <v>108</v>
      </c>
      <c r="B12" s="49"/>
      <c r="C12" s="172"/>
      <c r="D12" s="49"/>
      <c r="E12" s="49"/>
      <c r="F12" s="49"/>
      <c r="G12" s="49"/>
      <c r="H12" s="50"/>
      <c r="I12" s="50"/>
      <c r="J12" s="98"/>
      <c r="K12" s="49"/>
      <c r="L12" s="49"/>
      <c r="M12" s="103" t="str">
        <f>IF(D12=0,"-",(F12+G12)/D12)</f>
        <v>-</v>
      </c>
      <c r="N12" s="231" t="e">
        <f>IF(M12&gt;=0,VLOOKUP(M12,RET1_T1,2),"-")</f>
        <v>#N/A</v>
      </c>
      <c r="O12" s="125" t="str">
        <f>IF(OR(D12=0),"-",(H12/F12))</f>
        <v>-</v>
      </c>
      <c r="P12" s="103" t="str">
        <f>IF(OR(F12=0),"-",(I12/F12))</f>
        <v>-</v>
      </c>
      <c r="Q12" s="231" t="e">
        <f>IF(P12&gt;=0,VLOOKUP(P12,ACHT3_3,2),"-")</f>
        <v>#N/A</v>
      </c>
      <c r="R12" s="192" t="str">
        <f>IF(AND(D12-F12=0,I12=0),"-",(J12+K12)/(I12))</f>
        <v>-</v>
      </c>
      <c r="S12" s="308" t="e">
        <f>IF(R12&gt;=0,VLOOKUP(R12,PROG5_T5,2),"-")</f>
        <v>#N/A</v>
      </c>
      <c r="T12" s="260">
        <f>IF(D12=0,0,(E12/(D12-(F12+G12))))</f>
        <v>0</v>
      </c>
      <c r="U12" s="251" t="str">
        <f>IF(T12&gt;=0,VLOOKUP(T12,PROG5_T5,2),"-")</f>
        <v>RUI</v>
      </c>
    </row>
    <row r="13" spans="1:21" ht="30" customHeight="1" thickBot="1">
      <c r="A13" s="26" t="s">
        <v>10</v>
      </c>
      <c r="B13" s="2">
        <f aca="true" t="shared" si="0" ref="B13:L13">SUM(B10:B12)</f>
        <v>0</v>
      </c>
      <c r="C13" s="52">
        <f>SUM(C10:C12)</f>
        <v>0</v>
      </c>
      <c r="D13" s="2">
        <f t="shared" si="0"/>
        <v>0</v>
      </c>
      <c r="E13" s="2">
        <f t="shared" si="0"/>
        <v>0</v>
      </c>
      <c r="F13" s="2">
        <f t="shared" si="0"/>
        <v>0</v>
      </c>
      <c r="G13" s="2">
        <f t="shared" si="0"/>
        <v>0</v>
      </c>
      <c r="H13" s="156">
        <f>SUM(H10:H12)</f>
        <v>0</v>
      </c>
      <c r="I13" s="3">
        <f t="shared" si="0"/>
        <v>0</v>
      </c>
      <c r="J13" s="1">
        <f t="shared" si="0"/>
        <v>0</v>
      </c>
      <c r="K13" s="2">
        <f t="shared" si="0"/>
        <v>0</v>
      </c>
      <c r="L13" s="2">
        <f t="shared" si="0"/>
        <v>0</v>
      </c>
      <c r="M13" s="104" t="str">
        <f>IF(D13=0,"-",(F13+G13)/D13)</f>
        <v>-</v>
      </c>
      <c r="N13" s="232" t="e">
        <f>IF(M13&gt;=0,VLOOKUP(M13,RET1_T1,2),"-")</f>
        <v>#N/A</v>
      </c>
      <c r="O13" s="139" t="str">
        <f>IF(OR(D13=0),"-",(H13/F13))</f>
        <v>-</v>
      </c>
      <c r="P13" s="104" t="str">
        <f>IF(OR(F13=0),"-",(I13/F13))</f>
        <v>-</v>
      </c>
      <c r="Q13" s="232" t="e">
        <f>IF(P13&gt;=0,VLOOKUP(P13,ACHT3_3,2),"-")</f>
        <v>#N/A</v>
      </c>
      <c r="R13" s="193" t="str">
        <f>IF(AND(D13-F13=0,I13=0),"-",(J13+K13)/(I13))</f>
        <v>-</v>
      </c>
      <c r="S13" s="291" t="e">
        <f>IF(R13&gt;=0,VLOOKUP(R13,PROG5_T5,2),"-")</f>
        <v>#N/A</v>
      </c>
      <c r="T13" s="261">
        <f>IF(D13=0,0,(E13/(D13-(F13+G13))))</f>
        <v>0</v>
      </c>
      <c r="U13" s="252" t="str">
        <f>IF(T13&gt;=0,VLOOKUP(T13,PROG5_T5,2),"-")</f>
        <v>RUI</v>
      </c>
    </row>
    <row r="14" spans="1:21" ht="15.75" thickTop="1">
      <c r="A14" s="8"/>
      <c r="B14" s="8"/>
      <c r="C14" s="8"/>
      <c r="D14" s="8"/>
      <c r="E14" s="8"/>
      <c r="F14" s="8"/>
      <c r="G14" s="8"/>
      <c r="H14" s="8"/>
      <c r="I14" s="8"/>
      <c r="J14" s="8"/>
      <c r="K14" s="8"/>
      <c r="L14" s="8"/>
      <c r="M14" s="8"/>
      <c r="O14" s="8"/>
      <c r="P14" s="8"/>
      <c r="R14" s="8"/>
      <c r="T14" s="8"/>
      <c r="U14" s="311"/>
    </row>
    <row r="15" spans="1:21" ht="15.75" thickBot="1">
      <c r="A15" s="23" t="s">
        <v>123</v>
      </c>
      <c r="B15" s="8"/>
      <c r="C15" s="8"/>
      <c r="D15" s="8"/>
      <c r="E15" s="8"/>
      <c r="F15" s="8"/>
      <c r="G15" s="8"/>
      <c r="H15" s="8"/>
      <c r="I15" s="8"/>
      <c r="J15" s="8"/>
      <c r="K15" s="8"/>
      <c r="L15" s="8"/>
      <c r="M15" s="8"/>
      <c r="O15" s="8"/>
      <c r="P15" s="8"/>
      <c r="R15" s="8"/>
      <c r="T15" s="8"/>
      <c r="U15" s="312"/>
    </row>
    <row r="16" spans="1:21" ht="24.75" customHeight="1" thickTop="1">
      <c r="A16" s="27" t="s">
        <v>109</v>
      </c>
      <c r="B16" s="163"/>
      <c r="C16" s="163"/>
      <c r="D16" s="163"/>
      <c r="E16" s="163"/>
      <c r="F16" s="163"/>
      <c r="G16" s="163"/>
      <c r="H16" s="164"/>
      <c r="I16" s="165"/>
      <c r="J16" s="166"/>
      <c r="K16" s="163"/>
      <c r="L16" s="163"/>
      <c r="M16" s="105" t="str">
        <f>IF(D16=0,"-",(F16+G16)/D16)</f>
        <v>-</v>
      </c>
      <c r="N16" s="303" t="e">
        <f>IF(M16&gt;=0,VLOOKUP(M16,RET1_T1,2),"-")</f>
        <v>#N/A</v>
      </c>
      <c r="O16" s="129" t="str">
        <f>IF(OR(D16=0),"-",(H16/F16))</f>
        <v>-</v>
      </c>
      <c r="P16" s="105" t="str">
        <f>IF(OR(F16=0),"-",(I16/F16))</f>
        <v>-</v>
      </c>
      <c r="Q16" s="303" t="e">
        <f>IF(P16&gt;=0,VLOOKUP(P16,ACHT3_3,2),"-")</f>
        <v>#N/A</v>
      </c>
      <c r="R16" s="28" t="str">
        <f>IF(AND(D16-F16=0,I16=0),"-",(J16+K16)/(I16))</f>
        <v>-</v>
      </c>
      <c r="S16" s="309" t="e">
        <f>IF(R16&gt;=0,VLOOKUP(R16,PROG5_T5,2),"-")</f>
        <v>#N/A</v>
      </c>
      <c r="T16" s="315">
        <f>IF(D16=0,0,(E16/(D16-(F16+G16))))</f>
        <v>0</v>
      </c>
      <c r="U16" s="313" t="str">
        <f>IF(T16&gt;=0,VLOOKUP(T16,PROG5_T5,2),"-")</f>
        <v>RUI</v>
      </c>
    </row>
    <row r="17" spans="1:21" ht="24.75" customHeight="1" thickBot="1">
      <c r="A17" s="48" t="s">
        <v>112</v>
      </c>
      <c r="B17" s="167"/>
      <c r="C17" s="167"/>
      <c r="D17" s="167"/>
      <c r="E17" s="167"/>
      <c r="F17" s="167"/>
      <c r="G17" s="167"/>
      <c r="H17" s="168"/>
      <c r="I17" s="169"/>
      <c r="J17" s="170"/>
      <c r="K17" s="167"/>
      <c r="L17" s="167"/>
      <c r="M17" s="106" t="str">
        <f>IF(D17=0,"-",(F17+G17)/D17)</f>
        <v>-</v>
      </c>
      <c r="N17" s="304" t="e">
        <f>IF(M17&gt;=0,VLOOKUP(M17,RET1_T1,2),"-")</f>
        <v>#N/A</v>
      </c>
      <c r="O17" s="128" t="str">
        <f>IF(OR(D17=0),"-",(H17/F17))</f>
        <v>-</v>
      </c>
      <c r="P17" s="106" t="str">
        <f>IF(OR(F17=0),"-",(I17/F17))</f>
        <v>-</v>
      </c>
      <c r="Q17" s="304" t="e">
        <f>IF(P17&gt;=0,VLOOKUP(P17,ACHT3_3,2),"-")</f>
        <v>#N/A</v>
      </c>
      <c r="R17" s="29" t="str">
        <f>IF(AND(D17-F17=0,I17=0),"-",(J17+K17)/(I17))</f>
        <v>-</v>
      </c>
      <c r="S17" s="310" t="e">
        <f>IF(R17&gt;=0,VLOOKUP(R17,PROG5_T5,2),"-")</f>
        <v>#N/A</v>
      </c>
      <c r="T17" s="316">
        <f>IF(D17=0,0,(E17/(D17-(F17+G17))))</f>
        <v>0</v>
      </c>
      <c r="U17" s="314" t="str">
        <f>IF(T17&gt;=0,VLOOKUP(T17,PROG5_T5,2),"-")</f>
        <v>RUI</v>
      </c>
    </row>
    <row r="18" spans="1:20" ht="15.75" thickTop="1">
      <c r="A18" s="8"/>
      <c r="B18" s="8"/>
      <c r="C18" s="8"/>
      <c r="D18" s="8"/>
      <c r="E18" s="8"/>
      <c r="F18" s="178" t="s">
        <v>92</v>
      </c>
      <c r="G18" s="8"/>
      <c r="H18" s="8"/>
      <c r="I18" s="8"/>
      <c r="J18" s="8"/>
      <c r="K18" s="8"/>
      <c r="L18" s="8"/>
      <c r="M18" s="8"/>
      <c r="O18" s="8"/>
      <c r="P18" s="8"/>
      <c r="R18" s="8"/>
      <c r="T18" s="8"/>
    </row>
    <row r="19" spans="1:29" ht="28.5" customHeight="1">
      <c r="A19" s="8"/>
      <c r="B19" s="8"/>
      <c r="C19" s="8"/>
      <c r="D19" s="8"/>
      <c r="E19" s="8"/>
      <c r="F19" s="8" t="s">
        <v>24</v>
      </c>
      <c r="G19" s="383" t="s">
        <v>100</v>
      </c>
      <c r="H19" s="383"/>
      <c r="I19" s="383"/>
      <c r="J19" s="383"/>
      <c r="K19" s="383"/>
      <c r="L19" s="383"/>
      <c r="M19" s="383"/>
      <c r="N19" s="383"/>
      <c r="O19" s="383"/>
      <c r="P19" s="383"/>
      <c r="Q19" s="383"/>
      <c r="R19" s="383"/>
      <c r="S19" s="383"/>
      <c r="T19" s="383"/>
      <c r="U19" s="256"/>
      <c r="AB19" s="24">
        <v>0.7</v>
      </c>
      <c r="AC19" s="25" t="s">
        <v>16</v>
      </c>
    </row>
    <row r="20" spans="1:29" ht="13.5" customHeight="1">
      <c r="A20" s="8"/>
      <c r="B20" s="8"/>
      <c r="C20" s="8"/>
      <c r="D20" s="8"/>
      <c r="E20" s="8"/>
      <c r="F20" s="8" t="s">
        <v>25</v>
      </c>
      <c r="G20" s="399" t="s">
        <v>101</v>
      </c>
      <c r="H20" s="399"/>
      <c r="I20" s="399"/>
      <c r="J20" s="399"/>
      <c r="K20" s="399"/>
      <c r="L20" s="399"/>
      <c r="M20" s="399"/>
      <c r="N20" s="399"/>
      <c r="O20" s="399"/>
      <c r="P20" s="399"/>
      <c r="Q20" s="399"/>
      <c r="R20" s="399"/>
      <c r="S20" s="399"/>
      <c r="T20" s="399"/>
      <c r="U20" s="255"/>
      <c r="AB20" s="24"/>
      <c r="AC20" s="25"/>
    </row>
    <row r="21" spans="1:29" ht="15" customHeight="1">
      <c r="A21" s="8"/>
      <c r="B21" s="8"/>
      <c r="C21" s="8"/>
      <c r="D21" s="8"/>
      <c r="E21" s="8"/>
      <c r="F21" s="8" t="s">
        <v>26</v>
      </c>
      <c r="G21" s="399" t="s">
        <v>90</v>
      </c>
      <c r="H21" s="399"/>
      <c r="I21" s="399"/>
      <c r="J21" s="399"/>
      <c r="K21" s="399"/>
      <c r="L21" s="399"/>
      <c r="M21" s="399"/>
      <c r="N21" s="399"/>
      <c r="O21" s="399"/>
      <c r="P21" s="399"/>
      <c r="Q21" s="399"/>
      <c r="R21" s="399"/>
      <c r="S21" s="399"/>
      <c r="T21" s="399"/>
      <c r="U21" s="255"/>
      <c r="AB21" s="24">
        <v>0.8</v>
      </c>
      <c r="AC21" s="25" t="s">
        <v>17</v>
      </c>
    </row>
    <row r="22" spans="1:29" ht="15">
      <c r="A22" s="8"/>
      <c r="B22" s="8"/>
      <c r="C22" s="8"/>
      <c r="D22" s="8"/>
      <c r="E22" s="8"/>
      <c r="F22" s="8" t="s">
        <v>27</v>
      </c>
      <c r="G22" s="384" t="s">
        <v>102</v>
      </c>
      <c r="H22" s="384"/>
      <c r="I22" s="384"/>
      <c r="J22" s="384"/>
      <c r="K22" s="384"/>
      <c r="L22" s="384"/>
      <c r="M22" s="384"/>
      <c r="N22" s="384"/>
      <c r="O22" s="384"/>
      <c r="P22" s="384"/>
      <c r="Q22" s="384"/>
      <c r="R22" s="384"/>
      <c r="S22" s="384"/>
      <c r="T22" s="384"/>
      <c r="U22" s="254"/>
      <c r="AB22" s="24">
        <v>0.9</v>
      </c>
      <c r="AC22" s="25" t="s">
        <v>18</v>
      </c>
    </row>
    <row r="23" spans="1:21" ht="15">
      <c r="A23" s="8"/>
      <c r="B23" s="8"/>
      <c r="C23" s="8"/>
      <c r="D23" s="8"/>
      <c r="E23" s="8"/>
      <c r="F23" s="8" t="s">
        <v>28</v>
      </c>
      <c r="G23" s="384" t="s">
        <v>62</v>
      </c>
      <c r="H23" s="384"/>
      <c r="I23" s="384"/>
      <c r="J23" s="384"/>
      <c r="K23" s="384"/>
      <c r="L23" s="384"/>
      <c r="M23" s="384"/>
      <c r="N23" s="384"/>
      <c r="O23" s="384"/>
      <c r="P23" s="384"/>
      <c r="Q23" s="384"/>
      <c r="R23" s="384"/>
      <c r="S23" s="384"/>
      <c r="T23" s="384"/>
      <c r="U23" s="254"/>
    </row>
    <row r="24" spans="1:21" ht="15">
      <c r="A24" s="8"/>
      <c r="B24" s="8"/>
      <c r="C24" s="8"/>
      <c r="D24" s="8"/>
      <c r="E24" s="8"/>
      <c r="F24" s="8" t="s">
        <v>29</v>
      </c>
      <c r="G24" s="384" t="s">
        <v>63</v>
      </c>
      <c r="H24" s="384"/>
      <c r="I24" s="384"/>
      <c r="J24" s="384"/>
      <c r="K24" s="384"/>
      <c r="L24" s="384"/>
      <c r="M24" s="384"/>
      <c r="N24" s="384"/>
      <c r="O24" s="384"/>
      <c r="P24" s="384"/>
      <c r="Q24" s="384"/>
      <c r="R24" s="384"/>
      <c r="S24" s="384"/>
      <c r="T24" s="384"/>
      <c r="U24" s="254"/>
    </row>
    <row r="25" spans="1:21" ht="27.75" customHeight="1">
      <c r="A25" s="8"/>
      <c r="B25" s="8"/>
      <c r="C25" s="8"/>
      <c r="D25" s="8"/>
      <c r="E25" s="8"/>
      <c r="F25" s="8" t="s">
        <v>30</v>
      </c>
      <c r="G25" s="399" t="s">
        <v>79</v>
      </c>
      <c r="H25" s="399"/>
      <c r="I25" s="399"/>
      <c r="J25" s="399"/>
      <c r="K25" s="399"/>
      <c r="L25" s="399"/>
      <c r="M25" s="399"/>
      <c r="N25" s="399"/>
      <c r="O25" s="399"/>
      <c r="P25" s="399"/>
      <c r="Q25" s="399"/>
      <c r="R25" s="399"/>
      <c r="S25" s="399"/>
      <c r="T25" s="399"/>
      <c r="U25" s="255"/>
    </row>
    <row r="26" spans="1:21" ht="15">
      <c r="A26" s="8"/>
      <c r="B26" s="8"/>
      <c r="C26" s="8"/>
      <c r="D26" s="8"/>
      <c r="E26" s="8"/>
      <c r="F26" s="8" t="s">
        <v>31</v>
      </c>
      <c r="G26" s="384" t="s">
        <v>103</v>
      </c>
      <c r="H26" s="384"/>
      <c r="I26" s="384"/>
      <c r="J26" s="384"/>
      <c r="K26" s="384"/>
      <c r="L26" s="384"/>
      <c r="M26" s="384"/>
      <c r="N26" s="384"/>
      <c r="O26" s="384"/>
      <c r="P26" s="384"/>
      <c r="Q26" s="384"/>
      <c r="R26" s="384"/>
      <c r="S26" s="384"/>
      <c r="T26" s="384"/>
      <c r="U26" s="254"/>
    </row>
    <row r="27" spans="1:21" ht="32.25" customHeight="1">
      <c r="A27" s="8"/>
      <c r="B27" s="8"/>
      <c r="C27" s="8"/>
      <c r="D27" s="8"/>
      <c r="E27" s="8"/>
      <c r="F27" s="8" t="s">
        <v>32</v>
      </c>
      <c r="G27" s="383" t="s">
        <v>104</v>
      </c>
      <c r="H27" s="383"/>
      <c r="I27" s="383"/>
      <c r="J27" s="383"/>
      <c r="K27" s="383"/>
      <c r="L27" s="383"/>
      <c r="M27" s="383"/>
      <c r="N27" s="383"/>
      <c r="O27" s="383"/>
      <c r="P27" s="383"/>
      <c r="Q27" s="383"/>
      <c r="R27" s="383"/>
      <c r="S27" s="383"/>
      <c r="T27" s="383"/>
      <c r="U27" s="256"/>
    </row>
    <row r="28" spans="1:21" ht="15">
      <c r="A28" s="8"/>
      <c r="B28" s="8"/>
      <c r="C28" s="8"/>
      <c r="D28" s="8"/>
      <c r="E28" s="8"/>
      <c r="F28" s="8" t="s">
        <v>33</v>
      </c>
      <c r="G28" s="384" t="s">
        <v>82</v>
      </c>
      <c r="H28" s="384"/>
      <c r="I28" s="384"/>
      <c r="J28" s="384"/>
      <c r="K28" s="384"/>
      <c r="L28" s="384"/>
      <c r="M28" s="384"/>
      <c r="N28" s="384"/>
      <c r="O28" s="384"/>
      <c r="P28" s="384"/>
      <c r="Q28" s="384"/>
      <c r="R28" s="384"/>
      <c r="S28" s="384"/>
      <c r="T28" s="384"/>
      <c r="U28" s="254"/>
    </row>
    <row r="29" spans="1:21" ht="15">
      <c r="A29" s="8"/>
      <c r="B29" s="8"/>
      <c r="C29" s="8"/>
      <c r="D29" s="8"/>
      <c r="E29" s="8"/>
      <c r="F29" s="8" t="s">
        <v>34</v>
      </c>
      <c r="G29" s="384" t="s">
        <v>83</v>
      </c>
      <c r="H29" s="384"/>
      <c r="I29" s="384"/>
      <c r="J29" s="384"/>
      <c r="K29" s="384"/>
      <c r="L29" s="384"/>
      <c r="M29" s="384"/>
      <c r="N29" s="384"/>
      <c r="O29" s="384"/>
      <c r="P29" s="384"/>
      <c r="Q29" s="384"/>
      <c r="R29" s="384"/>
      <c r="S29" s="384"/>
      <c r="T29" s="384"/>
      <c r="U29" s="254"/>
    </row>
    <row r="30" spans="6:21" s="229" customFormat="1" ht="35.25" customHeight="1" thickBot="1">
      <c r="F30" s="229" t="s">
        <v>39</v>
      </c>
      <c r="G30" s="400" t="s">
        <v>159</v>
      </c>
      <c r="H30" s="401"/>
      <c r="I30" s="401"/>
      <c r="J30" s="401"/>
      <c r="K30" s="401"/>
      <c r="L30" s="401"/>
      <c r="M30" s="401"/>
      <c r="N30" s="401"/>
      <c r="O30" s="401"/>
      <c r="P30" s="401"/>
      <c r="Q30" s="401"/>
      <c r="R30" s="401"/>
      <c r="S30" s="401"/>
      <c r="T30" s="401"/>
      <c r="U30" s="255"/>
    </row>
    <row r="31" spans="1:21" ht="15">
      <c r="A31" s="387" t="s">
        <v>52</v>
      </c>
      <c r="B31" s="390"/>
      <c r="C31" s="391"/>
      <c r="D31" s="391"/>
      <c r="E31" s="391"/>
      <c r="F31" s="391"/>
      <c r="G31" s="391"/>
      <c r="H31" s="391"/>
      <c r="I31" s="391"/>
      <c r="J31" s="391"/>
      <c r="K31" s="391"/>
      <c r="L31" s="391"/>
      <c r="M31" s="391"/>
      <c r="N31" s="391"/>
      <c r="O31" s="391"/>
      <c r="P31" s="391"/>
      <c r="Q31" s="391"/>
      <c r="R31" s="391"/>
      <c r="S31" s="391"/>
      <c r="T31" s="391"/>
      <c r="U31" s="255"/>
    </row>
    <row r="32" spans="1:21" ht="15">
      <c r="A32" s="388"/>
      <c r="B32" s="393"/>
      <c r="C32" s="394"/>
      <c r="D32" s="394"/>
      <c r="E32" s="394"/>
      <c r="F32" s="394"/>
      <c r="G32" s="394"/>
      <c r="H32" s="394"/>
      <c r="I32" s="394"/>
      <c r="J32" s="394"/>
      <c r="K32" s="394"/>
      <c r="L32" s="394"/>
      <c r="M32" s="394"/>
      <c r="N32" s="394"/>
      <c r="O32" s="394"/>
      <c r="P32" s="394"/>
      <c r="Q32" s="394"/>
      <c r="R32" s="394"/>
      <c r="S32" s="394"/>
      <c r="T32" s="394"/>
      <c r="U32" s="258"/>
    </row>
    <row r="33" spans="1:21" ht="15">
      <c r="A33" s="388"/>
      <c r="B33" s="393"/>
      <c r="C33" s="394"/>
      <c r="D33" s="394"/>
      <c r="E33" s="394"/>
      <c r="F33" s="394"/>
      <c r="G33" s="394"/>
      <c r="H33" s="394"/>
      <c r="I33" s="394"/>
      <c r="J33" s="394"/>
      <c r="K33" s="394"/>
      <c r="L33" s="394"/>
      <c r="M33" s="394"/>
      <c r="N33" s="394"/>
      <c r="O33" s="394"/>
      <c r="P33" s="394"/>
      <c r="Q33" s="394"/>
      <c r="R33" s="394"/>
      <c r="S33" s="394"/>
      <c r="T33" s="394"/>
      <c r="U33" s="258"/>
    </row>
    <row r="34" spans="1:21" ht="15">
      <c r="A34" s="388"/>
      <c r="B34" s="393"/>
      <c r="C34" s="394"/>
      <c r="D34" s="394"/>
      <c r="E34" s="394"/>
      <c r="F34" s="394"/>
      <c r="G34" s="394"/>
      <c r="H34" s="394"/>
      <c r="I34" s="394"/>
      <c r="J34" s="394"/>
      <c r="K34" s="394"/>
      <c r="L34" s="394"/>
      <c r="M34" s="394"/>
      <c r="N34" s="394"/>
      <c r="O34" s="394"/>
      <c r="P34" s="394"/>
      <c r="Q34" s="394"/>
      <c r="R34" s="394"/>
      <c r="S34" s="394"/>
      <c r="T34" s="394"/>
      <c r="U34" s="258"/>
    </row>
    <row r="35" spans="1:21" ht="15">
      <c r="A35" s="388"/>
      <c r="B35" s="393"/>
      <c r="C35" s="394"/>
      <c r="D35" s="394"/>
      <c r="E35" s="394"/>
      <c r="F35" s="394"/>
      <c r="G35" s="394"/>
      <c r="H35" s="394"/>
      <c r="I35" s="394"/>
      <c r="J35" s="394"/>
      <c r="K35" s="394"/>
      <c r="L35" s="394"/>
      <c r="M35" s="394"/>
      <c r="N35" s="394"/>
      <c r="O35" s="394"/>
      <c r="P35" s="394"/>
      <c r="Q35" s="394"/>
      <c r="R35" s="394"/>
      <c r="S35" s="394"/>
      <c r="T35" s="394"/>
      <c r="U35" s="258"/>
    </row>
    <row r="36" spans="1:21" ht="15">
      <c r="A36" s="388"/>
      <c r="B36" s="393"/>
      <c r="C36" s="394"/>
      <c r="D36" s="394"/>
      <c r="E36" s="394"/>
      <c r="F36" s="394"/>
      <c r="G36" s="394"/>
      <c r="H36" s="394"/>
      <c r="I36" s="394"/>
      <c r="J36" s="394"/>
      <c r="K36" s="394"/>
      <c r="L36" s="394"/>
      <c r="M36" s="394"/>
      <c r="N36" s="394"/>
      <c r="O36" s="394"/>
      <c r="P36" s="394"/>
      <c r="Q36" s="394"/>
      <c r="R36" s="394"/>
      <c r="S36" s="394"/>
      <c r="T36" s="394"/>
      <c r="U36" s="258"/>
    </row>
    <row r="37" spans="1:21" ht="15">
      <c r="A37" s="388"/>
      <c r="B37" s="393"/>
      <c r="C37" s="394"/>
      <c r="D37" s="394"/>
      <c r="E37" s="394"/>
      <c r="F37" s="394"/>
      <c r="G37" s="394"/>
      <c r="H37" s="394"/>
      <c r="I37" s="394"/>
      <c r="J37" s="394"/>
      <c r="K37" s="394"/>
      <c r="L37" s="394"/>
      <c r="M37" s="394"/>
      <c r="N37" s="394"/>
      <c r="O37" s="394"/>
      <c r="P37" s="394"/>
      <c r="Q37" s="394"/>
      <c r="R37" s="394"/>
      <c r="S37" s="394"/>
      <c r="T37" s="394"/>
      <c r="U37" s="258"/>
    </row>
    <row r="38" spans="1:21" ht="15.75" thickBot="1">
      <c r="A38" s="389"/>
      <c r="B38" s="396"/>
      <c r="C38" s="397"/>
      <c r="D38" s="397"/>
      <c r="E38" s="397"/>
      <c r="F38" s="397"/>
      <c r="G38" s="397"/>
      <c r="H38" s="397"/>
      <c r="I38" s="397"/>
      <c r="J38" s="397"/>
      <c r="K38" s="397"/>
      <c r="L38" s="397"/>
      <c r="M38" s="397"/>
      <c r="N38" s="397"/>
      <c r="O38" s="397"/>
      <c r="P38" s="397"/>
      <c r="Q38" s="397"/>
      <c r="R38" s="397"/>
      <c r="S38" s="397"/>
      <c r="T38" s="397"/>
      <c r="U38" s="258"/>
    </row>
    <row r="39" spans="1:21" ht="15">
      <c r="A39" s="8"/>
      <c r="B39" s="8"/>
      <c r="C39" s="8"/>
      <c r="D39" s="8"/>
      <c r="E39" s="8"/>
      <c r="F39" s="8"/>
      <c r="G39" s="8"/>
      <c r="H39" s="8"/>
      <c r="I39" s="8"/>
      <c r="J39" s="8"/>
      <c r="K39" s="8"/>
      <c r="L39" s="8"/>
      <c r="M39" s="8"/>
      <c r="N39" s="8"/>
      <c r="O39" s="8"/>
      <c r="P39" s="8"/>
      <c r="Q39" s="8"/>
      <c r="R39" s="8"/>
      <c r="S39" s="8"/>
      <c r="T39" s="8"/>
      <c r="U39" s="258"/>
    </row>
  </sheetData>
  <sheetProtection password="CC1A" sheet="1" selectLockedCells="1"/>
  <mergeCells count="27">
    <mergeCell ref="C7:C8"/>
    <mergeCell ref="G20:T20"/>
    <mergeCell ref="G25:T25"/>
    <mergeCell ref="H7:H8"/>
    <mergeCell ref="A4:C4"/>
    <mergeCell ref="A7:A8"/>
    <mergeCell ref="B7:B8"/>
    <mergeCell ref="D7:D8"/>
    <mergeCell ref="G24:T24"/>
    <mergeCell ref="E7:E8"/>
    <mergeCell ref="A31:A38"/>
    <mergeCell ref="B31:T38"/>
    <mergeCell ref="G27:T27"/>
    <mergeCell ref="G26:T26"/>
    <mergeCell ref="G22:T22"/>
    <mergeCell ref="G29:T29"/>
    <mergeCell ref="G30:T30"/>
    <mergeCell ref="D4:I4"/>
    <mergeCell ref="F7:F8"/>
    <mergeCell ref="G7:G8"/>
    <mergeCell ref="I7:I8"/>
    <mergeCell ref="G28:T28"/>
    <mergeCell ref="J8:R8"/>
    <mergeCell ref="G19:T19"/>
    <mergeCell ref="G21:T21"/>
    <mergeCell ref="G23:T23"/>
    <mergeCell ref="T8:U8"/>
  </mergeCells>
  <printOptions/>
  <pageMargins left="0.7480314960629921" right="0.7480314960629921" top="0.984251968503937" bottom="0.7874015748031497" header="0.5118110236220472" footer="0.5118110236220472"/>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AA37"/>
  <sheetViews>
    <sheetView zoomScale="85" zoomScaleNormal="85" zoomScalePageLayoutView="0" workbookViewId="0" topLeftCell="A3">
      <selection activeCell="K17" sqref="C16:K17"/>
    </sheetView>
  </sheetViews>
  <sheetFormatPr defaultColWidth="9.140625" defaultRowHeight="12.75"/>
  <cols>
    <col min="1" max="1" width="11.57421875" style="9" customWidth="1"/>
    <col min="2" max="2" width="9.140625" style="9" customWidth="1"/>
    <col min="3" max="3" width="10.00390625" style="9" customWidth="1"/>
    <col min="4" max="5" width="11.57421875" style="9" customWidth="1"/>
    <col min="6" max="7" width="10.140625" style="9" customWidth="1"/>
    <col min="8" max="8" width="10.57421875" style="9" customWidth="1"/>
    <col min="9" max="12" width="14.7109375" style="9" customWidth="1"/>
    <col min="13" max="13" width="12.7109375" style="229" customWidth="1"/>
    <col min="14" max="15" width="14.7109375" style="9" customWidth="1"/>
    <col min="16" max="16" width="12.7109375" style="229" customWidth="1"/>
    <col min="17" max="17" width="14.7109375" style="9" customWidth="1"/>
    <col min="18" max="18" width="12.7109375" style="229" customWidth="1"/>
    <col min="19" max="19" width="16.57421875" style="9" customWidth="1"/>
    <col min="20" max="20" width="15.28125" style="229" customWidth="1"/>
    <col min="21" max="16384" width="9.140625" style="9" customWidth="1"/>
  </cols>
  <sheetData>
    <row r="1" spans="1:19" ht="15">
      <c r="A1" s="7" t="s">
        <v>42</v>
      </c>
      <c r="B1" s="8"/>
      <c r="C1" s="8"/>
      <c r="D1" s="8"/>
      <c r="E1" s="8"/>
      <c r="F1" s="8"/>
      <c r="G1" s="8"/>
      <c r="H1" s="8"/>
      <c r="I1" s="8"/>
      <c r="J1" s="8"/>
      <c r="K1" s="8"/>
      <c r="L1" s="8"/>
      <c r="N1" s="8"/>
      <c r="O1" s="8"/>
      <c r="Q1" s="8"/>
      <c r="S1" s="8"/>
    </row>
    <row r="2" spans="1:19" ht="15">
      <c r="A2" s="7" t="s">
        <v>44</v>
      </c>
      <c r="B2" s="8"/>
      <c r="C2" s="8"/>
      <c r="D2" s="8"/>
      <c r="E2" s="8"/>
      <c r="F2" s="8"/>
      <c r="G2" s="8"/>
      <c r="H2" s="8"/>
      <c r="I2" s="8"/>
      <c r="J2" s="8"/>
      <c r="K2" s="8"/>
      <c r="L2" s="8"/>
      <c r="N2" s="8"/>
      <c r="O2" s="8"/>
      <c r="Q2" s="8"/>
      <c r="S2" s="8"/>
    </row>
    <row r="3" spans="1:19" ht="9" customHeight="1" thickBot="1">
      <c r="A3" s="8"/>
      <c r="B3" s="8"/>
      <c r="C3" s="8"/>
      <c r="D3" s="8"/>
      <c r="E3" s="8"/>
      <c r="F3" s="8"/>
      <c r="G3" s="8"/>
      <c r="H3" s="8"/>
      <c r="I3" s="8"/>
      <c r="J3" s="8"/>
      <c r="K3" s="8"/>
      <c r="L3" s="8"/>
      <c r="N3" s="8"/>
      <c r="O3" s="8"/>
      <c r="Q3" s="8"/>
      <c r="S3" s="8"/>
    </row>
    <row r="4" spans="1:19" ht="33" customHeight="1" thickBot="1">
      <c r="A4" s="399" t="s">
        <v>75</v>
      </c>
      <c r="B4" s="414"/>
      <c r="C4" s="407"/>
      <c r="D4" s="408"/>
      <c r="E4" s="408"/>
      <c r="F4" s="408"/>
      <c r="G4" s="408"/>
      <c r="H4" s="409"/>
      <c r="I4" s="8"/>
      <c r="J4" s="8"/>
      <c r="K4" s="8"/>
      <c r="L4" s="8"/>
      <c r="N4" s="8"/>
      <c r="O4" s="8"/>
      <c r="Q4" s="8"/>
      <c r="S4" s="8"/>
    </row>
    <row r="5" spans="1:19" ht="15">
      <c r="A5" s="8"/>
      <c r="B5" s="8"/>
      <c r="C5" s="8"/>
      <c r="D5" s="8"/>
      <c r="E5" s="8"/>
      <c r="F5" s="8"/>
      <c r="G5" s="8"/>
      <c r="H5" s="8"/>
      <c r="I5" s="8"/>
      <c r="J5" s="8"/>
      <c r="K5" s="8"/>
      <c r="L5" s="8"/>
      <c r="N5" s="8"/>
      <c r="O5" s="8"/>
      <c r="Q5" s="8"/>
      <c r="S5" s="8"/>
    </row>
    <row r="6" spans="1:19" ht="15.75" thickBot="1">
      <c r="A6" s="7" t="s">
        <v>124</v>
      </c>
      <c r="B6" s="8"/>
      <c r="C6" s="8"/>
      <c r="D6" s="8"/>
      <c r="E6" s="8"/>
      <c r="F6" s="8"/>
      <c r="G6" s="8"/>
      <c r="H6" s="8"/>
      <c r="I6" s="8"/>
      <c r="J6" s="8"/>
      <c r="K6" s="8"/>
      <c r="L6" s="8"/>
      <c r="N6" s="8"/>
      <c r="O6" s="8"/>
      <c r="Q6" s="8"/>
      <c r="S6" s="8"/>
    </row>
    <row r="7" spans="1:20" ht="24" customHeight="1" thickBot="1" thickTop="1">
      <c r="A7" s="410" t="s">
        <v>23</v>
      </c>
      <c r="B7" s="412" t="s">
        <v>24</v>
      </c>
      <c r="C7" s="412" t="s">
        <v>25</v>
      </c>
      <c r="D7" s="412" t="s">
        <v>26</v>
      </c>
      <c r="E7" s="412" t="s">
        <v>27</v>
      </c>
      <c r="F7" s="412" t="s">
        <v>28</v>
      </c>
      <c r="G7" s="412" t="s">
        <v>29</v>
      </c>
      <c r="H7" s="426" t="s">
        <v>30</v>
      </c>
      <c r="I7" s="30" t="s">
        <v>31</v>
      </c>
      <c r="J7" s="31" t="s">
        <v>32</v>
      </c>
      <c r="K7" s="31" t="s">
        <v>33</v>
      </c>
      <c r="L7" s="31" t="s">
        <v>34</v>
      </c>
      <c r="M7" s="317" t="s">
        <v>35</v>
      </c>
      <c r="N7" s="31" t="s">
        <v>36</v>
      </c>
      <c r="O7" s="31" t="s">
        <v>37</v>
      </c>
      <c r="P7" s="320" t="s">
        <v>38</v>
      </c>
      <c r="Q7" s="194" t="s">
        <v>39</v>
      </c>
      <c r="R7" s="323" t="s">
        <v>40</v>
      </c>
      <c r="S7" s="30" t="s">
        <v>67</v>
      </c>
      <c r="T7" s="328" t="s">
        <v>158</v>
      </c>
    </row>
    <row r="8" spans="1:20" s="14" customFormat="1" ht="33.75" customHeight="1" thickBot="1" thickTop="1">
      <c r="A8" s="411"/>
      <c r="B8" s="413"/>
      <c r="C8" s="413"/>
      <c r="D8" s="413"/>
      <c r="E8" s="413"/>
      <c r="F8" s="413"/>
      <c r="G8" s="413"/>
      <c r="H8" s="427"/>
      <c r="I8" s="430" t="s">
        <v>19</v>
      </c>
      <c r="J8" s="431"/>
      <c r="K8" s="431"/>
      <c r="L8" s="431"/>
      <c r="M8" s="431"/>
      <c r="N8" s="431"/>
      <c r="O8" s="431"/>
      <c r="P8" s="432"/>
      <c r="Q8" s="432"/>
      <c r="R8" s="324"/>
      <c r="S8" s="428" t="s">
        <v>13</v>
      </c>
      <c r="T8" s="429"/>
    </row>
    <row r="9" spans="1:20" s="20" customFormat="1" ht="81" customHeight="1">
      <c r="A9" s="15" t="s">
        <v>9</v>
      </c>
      <c r="B9" s="16" t="s">
        <v>3</v>
      </c>
      <c r="C9" s="16" t="s">
        <v>4</v>
      </c>
      <c r="D9" s="16" t="s">
        <v>5</v>
      </c>
      <c r="E9" s="16" t="s">
        <v>6</v>
      </c>
      <c r="F9" s="16" t="s">
        <v>7</v>
      </c>
      <c r="G9" s="122" t="s">
        <v>70</v>
      </c>
      <c r="H9" s="122" t="s">
        <v>8</v>
      </c>
      <c r="I9" s="15" t="s">
        <v>20</v>
      </c>
      <c r="J9" s="16" t="s">
        <v>11</v>
      </c>
      <c r="K9" s="16" t="s">
        <v>0</v>
      </c>
      <c r="L9" s="18" t="s">
        <v>1</v>
      </c>
      <c r="M9" s="279" t="s">
        <v>140</v>
      </c>
      <c r="N9" s="124" t="s">
        <v>72</v>
      </c>
      <c r="O9" s="124" t="s">
        <v>73</v>
      </c>
      <c r="P9" s="279" t="s">
        <v>140</v>
      </c>
      <c r="Q9" s="191" t="s">
        <v>2</v>
      </c>
      <c r="R9" s="282" t="s">
        <v>140</v>
      </c>
      <c r="S9" s="270" t="s">
        <v>12</v>
      </c>
      <c r="T9" s="271" t="s">
        <v>140</v>
      </c>
    </row>
    <row r="10" spans="1:20" ht="30" customHeight="1">
      <c r="A10" s="21" t="s">
        <v>93</v>
      </c>
      <c r="B10" s="49"/>
      <c r="C10" s="49"/>
      <c r="D10" s="49"/>
      <c r="E10" s="49"/>
      <c r="F10" s="49"/>
      <c r="G10" s="50"/>
      <c r="H10" s="50"/>
      <c r="I10" s="98"/>
      <c r="J10" s="49"/>
      <c r="K10" s="49"/>
      <c r="L10" s="107" t="str">
        <f>IF(C10=0,"-",(E10+F10)/C10)</f>
        <v>-</v>
      </c>
      <c r="M10" s="318" t="e">
        <f>IF(L10&gt;=0,VLOOKUP(L10,RET1_T1,2),"-")</f>
        <v>#N/A</v>
      </c>
      <c r="N10" s="136" t="str">
        <f>IF(OR(E10=0),"-",(G10/E10))</f>
        <v>-</v>
      </c>
      <c r="O10" s="103" t="str">
        <f>IF(OR(E10=0),"-",(H10/E10))</f>
        <v>-</v>
      </c>
      <c r="P10" s="318" t="e">
        <f>IF(O10&gt;=0,VLOOKUP(O10,ACHT3_3,2),"-")</f>
        <v>#N/A</v>
      </c>
      <c r="Q10" s="192" t="str">
        <f>IF(AND(C10-E10=0,H10=0),"-",(I10+J10)/(H10))</f>
        <v>-</v>
      </c>
      <c r="R10" s="325" t="e">
        <f>IF(Q10&gt;=0,VLOOKUP(Q10,PROG5_T5,2),"-")</f>
        <v>#N/A</v>
      </c>
      <c r="S10" s="260">
        <f>IF(C10=0,0,(D10/(C10-(E10+F10))))</f>
        <v>0</v>
      </c>
      <c r="T10" s="251" t="str">
        <f>IF(S10&gt;=0,VLOOKUP(S10,PROG5_T5,2),"-")</f>
        <v>RUI</v>
      </c>
    </row>
    <row r="11" spans="1:20" ht="30" customHeight="1">
      <c r="A11" s="21" t="s">
        <v>107</v>
      </c>
      <c r="B11" s="49"/>
      <c r="C11" s="49"/>
      <c r="D11" s="49"/>
      <c r="E11" s="49"/>
      <c r="F11" s="49"/>
      <c r="G11" s="50"/>
      <c r="H11" s="50"/>
      <c r="I11" s="98"/>
      <c r="J11" s="49"/>
      <c r="K11" s="49"/>
      <c r="L11" s="107" t="str">
        <f>IF(C11=0,"-",(E11+F11)/C11)</f>
        <v>-</v>
      </c>
      <c r="M11" s="318" t="e">
        <f>IF(L11&gt;=0,VLOOKUP(L11,RET1_T1,2),"-")</f>
        <v>#N/A</v>
      </c>
      <c r="N11" s="140" t="str">
        <f>IF(OR(E11=0),"-",(G11/E11))</f>
        <v>-</v>
      </c>
      <c r="O11" s="103" t="str">
        <f>IF(OR(E11=0),"-",(H11/E11))</f>
        <v>-</v>
      </c>
      <c r="P11" s="318" t="e">
        <f>IF(O11&gt;=0,VLOOKUP(O11,ACHT3_3,2),"-")</f>
        <v>#N/A</v>
      </c>
      <c r="Q11" s="192" t="str">
        <f>IF(AND(C11-E11=0,H11=0),"-",(I11+J11)/(H11))</f>
        <v>-</v>
      </c>
      <c r="R11" s="325" t="e">
        <f>IF(Q11&gt;=0,VLOOKUP(Q11,PROG5_T5,2),"-")</f>
        <v>#N/A</v>
      </c>
      <c r="S11" s="260">
        <f>IF(C11=0,0,(D11/(C11-(E11+F11))))</f>
        <v>0</v>
      </c>
      <c r="T11" s="251" t="str">
        <f>IF(S11&gt;=0,VLOOKUP(S11,PROG5_T5,2),"-")</f>
        <v>RUI</v>
      </c>
    </row>
    <row r="12" spans="1:20" ht="30" customHeight="1">
      <c r="A12" s="21" t="s">
        <v>108</v>
      </c>
      <c r="B12" s="49"/>
      <c r="C12" s="49"/>
      <c r="D12" s="49"/>
      <c r="E12" s="49"/>
      <c r="F12" s="49"/>
      <c r="G12" s="50"/>
      <c r="H12" s="50"/>
      <c r="I12" s="98"/>
      <c r="J12" s="49"/>
      <c r="K12" s="49"/>
      <c r="L12" s="107" t="str">
        <f>IF(C12=0,"-",(E12+F12)/C12)</f>
        <v>-</v>
      </c>
      <c r="M12" s="318" t="e">
        <f>IF(L12&gt;=0,VLOOKUP(L12,RET1_T1,2),"-")</f>
        <v>#N/A</v>
      </c>
      <c r="N12" s="140" t="str">
        <f>IF(OR(E12=0),"-",(G12/E12))</f>
        <v>-</v>
      </c>
      <c r="O12" s="103" t="str">
        <f>IF(OR(E12=0),"-",(H12/E12))</f>
        <v>-</v>
      </c>
      <c r="P12" s="318" t="e">
        <f>IF(O12&gt;=0,VLOOKUP(O12,ACHT3_3,2),"-")</f>
        <v>#N/A</v>
      </c>
      <c r="Q12" s="192" t="str">
        <f>IF(AND(C12-E12=0,H12=0),"-",(I12+J12)/(H12))</f>
        <v>-</v>
      </c>
      <c r="R12" s="325" t="e">
        <f>IF(Q12&gt;=0,VLOOKUP(Q12,PROG5_T5,2),"-")</f>
        <v>#N/A</v>
      </c>
      <c r="S12" s="260">
        <f>IF(C12=0,0,(D12/(C12-(E12+F12))))</f>
        <v>0</v>
      </c>
      <c r="T12" s="251" t="str">
        <f>IF(S12&gt;=0,VLOOKUP(S12,PROG5_T5,2),"-")</f>
        <v>RUI</v>
      </c>
    </row>
    <row r="13" spans="1:20" ht="30" customHeight="1" thickBot="1">
      <c r="A13" s="26" t="s">
        <v>10</v>
      </c>
      <c r="B13" s="2">
        <f aca="true" t="shared" si="0" ref="B13:K13">SUM(B10:B12)</f>
        <v>0</v>
      </c>
      <c r="C13" s="2">
        <f t="shared" si="0"/>
        <v>0</v>
      </c>
      <c r="D13" s="2">
        <f t="shared" si="0"/>
        <v>0</v>
      </c>
      <c r="E13" s="2">
        <f t="shared" si="0"/>
        <v>0</v>
      </c>
      <c r="F13" s="2">
        <f t="shared" si="0"/>
        <v>0</v>
      </c>
      <c r="G13" s="156">
        <f>SUM(G10:G12)</f>
        <v>0</v>
      </c>
      <c r="H13" s="3">
        <f t="shared" si="0"/>
        <v>0</v>
      </c>
      <c r="I13" s="1">
        <f t="shared" si="0"/>
        <v>0</v>
      </c>
      <c r="J13" s="2">
        <f t="shared" si="0"/>
        <v>0</v>
      </c>
      <c r="K13" s="2">
        <f t="shared" si="0"/>
        <v>0</v>
      </c>
      <c r="L13" s="108" t="str">
        <f>IF(C13=0,"-",(E13+F13)/C13)</f>
        <v>-</v>
      </c>
      <c r="M13" s="319" t="e">
        <f>IF(L13&gt;=0,VLOOKUP(L13,RET1_T1,2),"-")</f>
        <v>#N/A</v>
      </c>
      <c r="N13" s="141" t="str">
        <f>IF(OR(E13=0),"-",(G13/E13))</f>
        <v>-</v>
      </c>
      <c r="O13" s="104" t="str">
        <f>IF(OR(E13=0),"-",(H13/E13))</f>
        <v>-</v>
      </c>
      <c r="P13" s="319" t="e">
        <f>IF(O13&gt;=0,VLOOKUP(O13,ACHT3_3,2),"-")</f>
        <v>#N/A</v>
      </c>
      <c r="Q13" s="195" t="str">
        <f>IF(AND(C13-E13=0,H13=0),"-",(I13+J13)/(H13))</f>
        <v>-</v>
      </c>
      <c r="R13" s="252" t="e">
        <f>IF(Q13&gt;=0,VLOOKUP(Q13,PROG5_T5,2),"-")</f>
        <v>#N/A</v>
      </c>
      <c r="S13" s="331">
        <f>IF(C13=0,0,(D13/(C13-(E13+F13))))</f>
        <v>0</v>
      </c>
      <c r="T13" s="252" t="str">
        <f>IF(S13&gt;=0,VLOOKUP(S13,PROG5_T5,2),"-")</f>
        <v>RUI</v>
      </c>
    </row>
    <row r="14" spans="1:19" ht="15.75" thickTop="1">
      <c r="A14" s="8"/>
      <c r="B14" s="8"/>
      <c r="C14" s="8"/>
      <c r="D14" s="8"/>
      <c r="E14" s="8"/>
      <c r="F14" s="8"/>
      <c r="G14" s="8"/>
      <c r="H14" s="8"/>
      <c r="I14" s="8"/>
      <c r="J14" s="8"/>
      <c r="K14" s="8"/>
      <c r="L14" s="8"/>
      <c r="M14" s="137"/>
      <c r="N14" s="8"/>
      <c r="O14" s="8"/>
      <c r="Q14" s="8"/>
      <c r="S14" s="8"/>
    </row>
    <row r="15" spans="1:19" ht="15.75" thickBot="1">
      <c r="A15" s="23" t="s">
        <v>123</v>
      </c>
      <c r="B15" s="8"/>
      <c r="C15" s="8"/>
      <c r="D15" s="8"/>
      <c r="E15" s="8"/>
      <c r="F15" s="8"/>
      <c r="G15" s="8"/>
      <c r="H15" s="8"/>
      <c r="I15" s="8"/>
      <c r="J15" s="8"/>
      <c r="K15" s="8"/>
      <c r="L15" s="8"/>
      <c r="M15" s="137"/>
      <c r="N15" s="8"/>
      <c r="O15" s="8"/>
      <c r="Q15" s="8"/>
      <c r="S15" s="8"/>
    </row>
    <row r="16" spans="1:20" ht="24.75" customHeight="1" thickTop="1">
      <c r="A16" s="208" t="s">
        <v>109</v>
      </c>
      <c r="B16" s="163"/>
      <c r="C16" s="163"/>
      <c r="D16" s="163"/>
      <c r="E16" s="163"/>
      <c r="F16" s="163"/>
      <c r="G16" s="164"/>
      <c r="H16" s="164"/>
      <c r="I16" s="209"/>
      <c r="J16" s="163"/>
      <c r="K16" s="163"/>
      <c r="L16" s="105" t="str">
        <f>IF(C16=0,"-",(E16+F16)/C16)</f>
        <v>-</v>
      </c>
      <c r="M16" s="303" t="e">
        <f>IF(L16&gt;=0,VLOOKUP(L16,RET1_T1,2),"-")</f>
        <v>#N/A</v>
      </c>
      <c r="N16" s="129" t="str">
        <f>IF(OR(E16=0),"-",(G16/E16))</f>
        <v>-</v>
      </c>
      <c r="O16" s="105" t="str">
        <f>IF(OR(E16=0),"-",(H16/E16))</f>
        <v>-</v>
      </c>
      <c r="P16" s="321" t="e">
        <f>IF(O16&gt;=0,VLOOKUP(O16,ACHT3_3,2),"-")</f>
        <v>#N/A</v>
      </c>
      <c r="Q16" s="105" t="str">
        <f>IF(AND(C16-E16=0,H16=0),"-",(I16+J16)/(H16))</f>
        <v>-</v>
      </c>
      <c r="R16" s="326" t="e">
        <f>IF(Q16&gt;=0,VLOOKUP(Q16,PROG5_T5,2),"-")</f>
        <v>#N/A</v>
      </c>
      <c r="S16" s="315">
        <f>IF(C16=0,0,(D16/(C16-(E16+F16))))</f>
        <v>0</v>
      </c>
      <c r="T16" s="329" t="str">
        <f>IF(S16&gt;=0,VLOOKUP(S16,PROG5_T5,2),"-")</f>
        <v>RUI</v>
      </c>
    </row>
    <row r="17" spans="1:20" ht="24.75" customHeight="1" thickBot="1">
      <c r="A17" s="210" t="s">
        <v>112</v>
      </c>
      <c r="B17" s="167"/>
      <c r="C17" s="167"/>
      <c r="D17" s="167"/>
      <c r="E17" s="167"/>
      <c r="F17" s="167"/>
      <c r="G17" s="168"/>
      <c r="H17" s="168"/>
      <c r="I17" s="211"/>
      <c r="J17" s="167"/>
      <c r="K17" s="167"/>
      <c r="L17" s="106" t="str">
        <f>IF(C17=0,"-",(E17+F17)/C17)</f>
        <v>-</v>
      </c>
      <c r="M17" s="304" t="e">
        <f>IF(L17&gt;=0,VLOOKUP(L17,RET1_T1,2),"-")</f>
        <v>#N/A</v>
      </c>
      <c r="N17" s="128" t="str">
        <f>IF(OR(E17=0),"-",(G17/E17))</f>
        <v>-</v>
      </c>
      <c r="O17" s="106" t="str">
        <f>IF(OR(E17=0),"-",(H17/E17))</f>
        <v>-</v>
      </c>
      <c r="P17" s="322" t="e">
        <f>IF(O17&gt;=0,VLOOKUP(O17,ACHT3_3,2),"-")</f>
        <v>#N/A</v>
      </c>
      <c r="Q17" s="106" t="str">
        <f>IF(AND(C17-E17=0,H17=0),"-",(I17+J17)/(H17))</f>
        <v>-</v>
      </c>
      <c r="R17" s="327" t="e">
        <f>IF(Q17&gt;=0,VLOOKUP(Q17,PROG5_T5,2),"-")</f>
        <v>#N/A</v>
      </c>
      <c r="S17" s="316">
        <f>IF(C17=0,0,(D17/(C17-(E17+F17))))</f>
        <v>0</v>
      </c>
      <c r="T17" s="330" t="str">
        <f>IF(S17&gt;=0,VLOOKUP(S17,PROG5_T5,2),"-")</f>
        <v>RUI</v>
      </c>
    </row>
    <row r="18" spans="1:19" ht="15.75" thickTop="1">
      <c r="A18" s="8"/>
      <c r="B18" s="8"/>
      <c r="C18" s="8"/>
      <c r="D18" s="8"/>
      <c r="E18" s="178" t="s">
        <v>92</v>
      </c>
      <c r="F18" s="8"/>
      <c r="G18" s="8"/>
      <c r="H18" s="8"/>
      <c r="I18" s="8"/>
      <c r="J18" s="8"/>
      <c r="K18" s="8"/>
      <c r="L18" s="8"/>
      <c r="N18" s="8"/>
      <c r="O18" s="8"/>
      <c r="Q18" s="8"/>
      <c r="S18" s="8"/>
    </row>
    <row r="19" spans="1:27" ht="15">
      <c r="A19" s="8"/>
      <c r="B19" s="8"/>
      <c r="C19" s="8"/>
      <c r="D19" s="8"/>
      <c r="E19" s="8" t="s">
        <v>24</v>
      </c>
      <c r="F19" s="384" t="s">
        <v>94</v>
      </c>
      <c r="G19" s="384"/>
      <c r="H19" s="384"/>
      <c r="I19" s="384"/>
      <c r="J19" s="384"/>
      <c r="K19" s="384"/>
      <c r="L19" s="384"/>
      <c r="M19" s="384"/>
      <c r="N19" s="384"/>
      <c r="O19" s="384"/>
      <c r="P19" s="384"/>
      <c r="Q19" s="384"/>
      <c r="R19" s="384"/>
      <c r="S19" s="384"/>
      <c r="T19" s="254"/>
      <c r="Z19" s="24">
        <v>0.7</v>
      </c>
      <c r="AA19" s="25" t="s">
        <v>16</v>
      </c>
    </row>
    <row r="20" spans="1:27" ht="15">
      <c r="A20" s="8"/>
      <c r="B20" s="8"/>
      <c r="C20" s="8"/>
      <c r="D20" s="8"/>
      <c r="E20" s="8" t="s">
        <v>25</v>
      </c>
      <c r="F20" s="384" t="s">
        <v>61</v>
      </c>
      <c r="G20" s="384"/>
      <c r="H20" s="384"/>
      <c r="I20" s="384"/>
      <c r="J20" s="384"/>
      <c r="K20" s="384"/>
      <c r="L20" s="384"/>
      <c r="M20" s="384"/>
      <c r="N20" s="384"/>
      <c r="O20" s="384"/>
      <c r="P20" s="384"/>
      <c r="Q20" s="384"/>
      <c r="R20" s="384"/>
      <c r="S20" s="384"/>
      <c r="T20" s="254"/>
      <c r="Z20" s="24">
        <v>0.8</v>
      </c>
      <c r="AA20" s="25" t="s">
        <v>17</v>
      </c>
    </row>
    <row r="21" spans="1:27" ht="15">
      <c r="A21" s="8"/>
      <c r="B21" s="8"/>
      <c r="C21" s="8"/>
      <c r="D21" s="8"/>
      <c r="E21" s="8" t="s">
        <v>26</v>
      </c>
      <c r="F21" s="384" t="s">
        <v>102</v>
      </c>
      <c r="G21" s="384"/>
      <c r="H21" s="384"/>
      <c r="I21" s="384"/>
      <c r="J21" s="384"/>
      <c r="K21" s="384"/>
      <c r="L21" s="384"/>
      <c r="M21" s="384"/>
      <c r="N21" s="384"/>
      <c r="O21" s="384"/>
      <c r="P21" s="384"/>
      <c r="Q21" s="384"/>
      <c r="R21" s="384"/>
      <c r="S21" s="384"/>
      <c r="T21" s="254"/>
      <c r="Z21" s="24">
        <v>0.9</v>
      </c>
      <c r="AA21" s="25" t="s">
        <v>18</v>
      </c>
    </row>
    <row r="22" spans="1:20" ht="15">
      <c r="A22" s="8"/>
      <c r="B22" s="8"/>
      <c r="C22" s="8"/>
      <c r="D22" s="8"/>
      <c r="E22" s="8" t="s">
        <v>27</v>
      </c>
      <c r="F22" s="384" t="s">
        <v>62</v>
      </c>
      <c r="G22" s="384"/>
      <c r="H22" s="384"/>
      <c r="I22" s="384"/>
      <c r="J22" s="384"/>
      <c r="K22" s="384"/>
      <c r="L22" s="384"/>
      <c r="M22" s="384"/>
      <c r="N22" s="384"/>
      <c r="O22" s="384"/>
      <c r="P22" s="384"/>
      <c r="Q22" s="384"/>
      <c r="R22" s="384"/>
      <c r="S22" s="384"/>
      <c r="T22" s="254"/>
    </row>
    <row r="23" spans="1:20" ht="15">
      <c r="A23" s="8"/>
      <c r="B23" s="8"/>
      <c r="C23" s="8"/>
      <c r="D23" s="8"/>
      <c r="E23" s="8" t="s">
        <v>28</v>
      </c>
      <c r="F23" s="384" t="s">
        <v>63</v>
      </c>
      <c r="G23" s="384"/>
      <c r="H23" s="384"/>
      <c r="I23" s="384"/>
      <c r="J23" s="384"/>
      <c r="K23" s="384"/>
      <c r="L23" s="384"/>
      <c r="M23" s="384"/>
      <c r="N23" s="384"/>
      <c r="O23" s="384"/>
      <c r="P23" s="384"/>
      <c r="Q23" s="384"/>
      <c r="R23" s="384"/>
      <c r="S23" s="384"/>
      <c r="T23" s="254"/>
    </row>
    <row r="24" spans="1:20" ht="33" customHeight="1">
      <c r="A24" s="8"/>
      <c r="B24" s="8"/>
      <c r="C24" s="8"/>
      <c r="D24" s="8"/>
      <c r="E24" s="8" t="s">
        <v>29</v>
      </c>
      <c r="F24" s="399" t="s">
        <v>84</v>
      </c>
      <c r="G24" s="399"/>
      <c r="H24" s="399"/>
      <c r="I24" s="399"/>
      <c r="J24" s="399"/>
      <c r="K24" s="399"/>
      <c r="L24" s="399"/>
      <c r="M24" s="399"/>
      <c r="N24" s="399"/>
      <c r="O24" s="399"/>
      <c r="P24" s="399"/>
      <c r="Q24" s="399"/>
      <c r="R24" s="399"/>
      <c r="S24" s="399"/>
      <c r="T24" s="255"/>
    </row>
    <row r="25" spans="1:20" ht="15">
      <c r="A25" s="8"/>
      <c r="B25" s="8"/>
      <c r="C25" s="8"/>
      <c r="D25" s="8"/>
      <c r="E25" s="8" t="s">
        <v>30</v>
      </c>
      <c r="F25" s="384" t="s">
        <v>103</v>
      </c>
      <c r="G25" s="384"/>
      <c r="H25" s="384"/>
      <c r="I25" s="384"/>
      <c r="J25" s="384"/>
      <c r="K25" s="384"/>
      <c r="L25" s="384"/>
      <c r="M25" s="384"/>
      <c r="N25" s="384"/>
      <c r="O25" s="384"/>
      <c r="P25" s="384"/>
      <c r="Q25" s="384"/>
      <c r="R25" s="384"/>
      <c r="S25" s="384"/>
      <c r="T25" s="254"/>
    </row>
    <row r="26" spans="1:20" ht="15">
      <c r="A26" s="8"/>
      <c r="B26" s="8"/>
      <c r="C26" s="8"/>
      <c r="D26" s="8"/>
      <c r="E26" s="8" t="s">
        <v>31</v>
      </c>
      <c r="F26" s="384" t="s">
        <v>85</v>
      </c>
      <c r="G26" s="384"/>
      <c r="H26" s="384"/>
      <c r="I26" s="384"/>
      <c r="J26" s="384"/>
      <c r="K26" s="384"/>
      <c r="L26" s="384"/>
      <c r="M26" s="384"/>
      <c r="N26" s="384"/>
      <c r="O26" s="384"/>
      <c r="P26" s="384"/>
      <c r="Q26" s="384"/>
      <c r="R26" s="384"/>
      <c r="S26" s="384"/>
      <c r="T26" s="254"/>
    </row>
    <row r="27" spans="1:20" ht="15">
      <c r="A27" s="8"/>
      <c r="B27" s="8"/>
      <c r="C27" s="8"/>
      <c r="D27" s="8"/>
      <c r="E27" s="8" t="s">
        <v>32</v>
      </c>
      <c r="F27" s="384" t="s">
        <v>106</v>
      </c>
      <c r="G27" s="384"/>
      <c r="H27" s="384"/>
      <c r="I27" s="384"/>
      <c r="J27" s="384"/>
      <c r="K27" s="384"/>
      <c r="L27" s="384"/>
      <c r="M27" s="384"/>
      <c r="N27" s="384"/>
      <c r="O27" s="384"/>
      <c r="P27" s="384"/>
      <c r="Q27" s="384"/>
      <c r="R27" s="384"/>
      <c r="S27" s="384"/>
      <c r="T27" s="254"/>
    </row>
    <row r="28" spans="1:20" ht="15.75" thickBot="1">
      <c r="A28" s="8"/>
      <c r="B28" s="8"/>
      <c r="C28" s="8"/>
      <c r="D28" s="8"/>
      <c r="E28" s="8" t="s">
        <v>33</v>
      </c>
      <c r="F28" s="384" t="s">
        <v>86</v>
      </c>
      <c r="G28" s="384"/>
      <c r="H28" s="384"/>
      <c r="I28" s="384"/>
      <c r="J28" s="384"/>
      <c r="K28" s="384"/>
      <c r="L28" s="384"/>
      <c r="M28" s="384"/>
      <c r="N28" s="384"/>
      <c r="O28" s="384"/>
      <c r="P28" s="384"/>
      <c r="Q28" s="384"/>
      <c r="R28" s="384"/>
      <c r="S28" s="384"/>
      <c r="T28" s="254"/>
    </row>
    <row r="29" spans="1:20" ht="15">
      <c r="A29" s="387" t="s">
        <v>52</v>
      </c>
      <c r="B29" s="390"/>
      <c r="C29" s="391"/>
      <c r="D29" s="391"/>
      <c r="E29" s="391"/>
      <c r="F29" s="391"/>
      <c r="G29" s="391"/>
      <c r="H29" s="391"/>
      <c r="I29" s="391"/>
      <c r="J29" s="391"/>
      <c r="K29" s="391"/>
      <c r="L29" s="391"/>
      <c r="M29" s="391"/>
      <c r="N29" s="391"/>
      <c r="O29" s="391"/>
      <c r="P29" s="391"/>
      <c r="Q29" s="391"/>
      <c r="R29" s="391"/>
      <c r="S29" s="391"/>
      <c r="T29" s="258"/>
    </row>
    <row r="30" spans="1:20" ht="15">
      <c r="A30" s="388"/>
      <c r="B30" s="393"/>
      <c r="C30" s="394"/>
      <c r="D30" s="394"/>
      <c r="E30" s="394"/>
      <c r="F30" s="394"/>
      <c r="G30" s="394"/>
      <c r="H30" s="394"/>
      <c r="I30" s="394"/>
      <c r="J30" s="394"/>
      <c r="K30" s="394"/>
      <c r="L30" s="394"/>
      <c r="M30" s="394"/>
      <c r="N30" s="394"/>
      <c r="O30" s="394"/>
      <c r="P30" s="394"/>
      <c r="Q30" s="394"/>
      <c r="R30" s="394"/>
      <c r="S30" s="394"/>
      <c r="T30" s="258"/>
    </row>
    <row r="31" spans="1:20" ht="15">
      <c r="A31" s="388"/>
      <c r="B31" s="393"/>
      <c r="C31" s="394"/>
      <c r="D31" s="394"/>
      <c r="E31" s="394"/>
      <c r="F31" s="394"/>
      <c r="G31" s="394"/>
      <c r="H31" s="394"/>
      <c r="I31" s="394"/>
      <c r="J31" s="394"/>
      <c r="K31" s="394"/>
      <c r="L31" s="394"/>
      <c r="M31" s="394"/>
      <c r="N31" s="394"/>
      <c r="O31" s="394"/>
      <c r="P31" s="394"/>
      <c r="Q31" s="394"/>
      <c r="R31" s="394"/>
      <c r="S31" s="394"/>
      <c r="T31" s="258"/>
    </row>
    <row r="32" spans="1:20" ht="15">
      <c r="A32" s="388"/>
      <c r="B32" s="393"/>
      <c r="C32" s="394"/>
      <c r="D32" s="394"/>
      <c r="E32" s="394"/>
      <c r="F32" s="394"/>
      <c r="G32" s="394"/>
      <c r="H32" s="394"/>
      <c r="I32" s="394"/>
      <c r="J32" s="394"/>
      <c r="K32" s="394"/>
      <c r="L32" s="394"/>
      <c r="M32" s="394"/>
      <c r="N32" s="394"/>
      <c r="O32" s="394"/>
      <c r="P32" s="394"/>
      <c r="Q32" s="394"/>
      <c r="R32" s="394"/>
      <c r="S32" s="394"/>
      <c r="T32" s="258"/>
    </row>
    <row r="33" spans="1:20" ht="15">
      <c r="A33" s="388"/>
      <c r="B33" s="393"/>
      <c r="C33" s="394"/>
      <c r="D33" s="394"/>
      <c r="E33" s="394"/>
      <c r="F33" s="394"/>
      <c r="G33" s="394"/>
      <c r="H33" s="394"/>
      <c r="I33" s="394"/>
      <c r="J33" s="394"/>
      <c r="K33" s="394"/>
      <c r="L33" s="394"/>
      <c r="M33" s="394"/>
      <c r="N33" s="394"/>
      <c r="O33" s="394"/>
      <c r="P33" s="394"/>
      <c r="Q33" s="394"/>
      <c r="R33" s="394"/>
      <c r="S33" s="394"/>
      <c r="T33" s="258"/>
    </row>
    <row r="34" spans="1:20" ht="15">
      <c r="A34" s="388"/>
      <c r="B34" s="393"/>
      <c r="C34" s="394"/>
      <c r="D34" s="394"/>
      <c r="E34" s="394"/>
      <c r="F34" s="394"/>
      <c r="G34" s="394"/>
      <c r="H34" s="394"/>
      <c r="I34" s="394"/>
      <c r="J34" s="394"/>
      <c r="K34" s="394"/>
      <c r="L34" s="394"/>
      <c r="M34" s="394"/>
      <c r="N34" s="394"/>
      <c r="O34" s="394"/>
      <c r="P34" s="394"/>
      <c r="Q34" s="394"/>
      <c r="R34" s="394"/>
      <c r="S34" s="394"/>
      <c r="T34" s="258"/>
    </row>
    <row r="35" spans="1:20" ht="15">
      <c r="A35" s="388"/>
      <c r="B35" s="393"/>
      <c r="C35" s="394"/>
      <c r="D35" s="394"/>
      <c r="E35" s="394"/>
      <c r="F35" s="394"/>
      <c r="G35" s="394"/>
      <c r="H35" s="394"/>
      <c r="I35" s="394"/>
      <c r="J35" s="394"/>
      <c r="K35" s="394"/>
      <c r="L35" s="394"/>
      <c r="M35" s="394"/>
      <c r="N35" s="394"/>
      <c r="O35" s="394"/>
      <c r="P35" s="394"/>
      <c r="Q35" s="394"/>
      <c r="R35" s="394"/>
      <c r="S35" s="394"/>
      <c r="T35" s="258"/>
    </row>
    <row r="36" spans="1:20" ht="15.75" thickBot="1">
      <c r="A36" s="389"/>
      <c r="B36" s="396"/>
      <c r="C36" s="397"/>
      <c r="D36" s="397"/>
      <c r="E36" s="397"/>
      <c r="F36" s="397"/>
      <c r="G36" s="397"/>
      <c r="H36" s="397"/>
      <c r="I36" s="397"/>
      <c r="J36" s="397"/>
      <c r="K36" s="397"/>
      <c r="L36" s="397"/>
      <c r="M36" s="397"/>
      <c r="N36" s="397"/>
      <c r="O36" s="397"/>
      <c r="P36" s="397"/>
      <c r="Q36" s="397"/>
      <c r="R36" s="397"/>
      <c r="S36" s="397"/>
      <c r="T36" s="258"/>
    </row>
    <row r="37" spans="1:19" ht="15">
      <c r="A37" s="8"/>
      <c r="B37" s="8"/>
      <c r="C37" s="8"/>
      <c r="D37" s="8"/>
      <c r="E37" s="8"/>
      <c r="F37" s="8"/>
      <c r="G37" s="8"/>
      <c r="H37" s="8"/>
      <c r="I37" s="8"/>
      <c r="J37" s="8"/>
      <c r="K37" s="8"/>
      <c r="L37" s="8"/>
      <c r="N37" s="8"/>
      <c r="O37" s="8"/>
      <c r="Q37" s="8"/>
      <c r="S37" s="8"/>
    </row>
  </sheetData>
  <sheetProtection password="CC1A" sheet="1" selectLockedCells="1"/>
  <mergeCells count="24">
    <mergeCell ref="A29:A36"/>
    <mergeCell ref="B29:S36"/>
    <mergeCell ref="A7:A8"/>
    <mergeCell ref="F28:S28"/>
    <mergeCell ref="F22:S22"/>
    <mergeCell ref="F27:S27"/>
    <mergeCell ref="F20:S20"/>
    <mergeCell ref="A4:B4"/>
    <mergeCell ref="F24:S24"/>
    <mergeCell ref="C7:C8"/>
    <mergeCell ref="F21:S21"/>
    <mergeCell ref="F19:S19"/>
    <mergeCell ref="C4:H4"/>
    <mergeCell ref="E7:E8"/>
    <mergeCell ref="D7:D8"/>
    <mergeCell ref="I8:Q8"/>
    <mergeCell ref="G7:G8"/>
    <mergeCell ref="F7:F8"/>
    <mergeCell ref="H7:H8"/>
    <mergeCell ref="F23:S23"/>
    <mergeCell ref="S8:T8"/>
    <mergeCell ref="B7:B8"/>
    <mergeCell ref="F26:S26"/>
    <mergeCell ref="F25:S25"/>
  </mergeCells>
  <printOptions/>
  <pageMargins left="0.7480314960629921" right="0.7480314960629921" top="0.984251968503937" bottom="0.7874015748031497" header="0.5118110236220472" footer="0.5118110236220472"/>
  <pageSetup fitToHeight="1"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V40"/>
  <sheetViews>
    <sheetView zoomScale="90" zoomScaleNormal="90" zoomScalePageLayoutView="0" workbookViewId="0" topLeftCell="B1">
      <selection activeCell="B24" sqref="B24:U31"/>
    </sheetView>
  </sheetViews>
  <sheetFormatPr defaultColWidth="9.140625" defaultRowHeight="12.75"/>
  <cols>
    <col min="1" max="1" width="20.421875" style="57" customWidth="1"/>
    <col min="2" max="2" width="9.140625" style="57" customWidth="1"/>
    <col min="3" max="5" width="10.421875" style="57" customWidth="1"/>
    <col min="6" max="6" width="10.57421875" style="57" customWidth="1"/>
    <col min="7" max="7" width="11.140625" style="57" customWidth="1"/>
    <col min="8" max="9" width="10.57421875" style="57" customWidth="1"/>
    <col min="10" max="10" width="10.421875" style="57" customWidth="1"/>
    <col min="11" max="14" width="15.140625" style="57" customWidth="1"/>
    <col min="15" max="15" width="13.421875" style="235" customWidth="1"/>
    <col min="16" max="17" width="15.140625" style="57" customWidth="1"/>
    <col min="18" max="18" width="13.57421875" style="235" customWidth="1"/>
    <col min="19" max="19" width="15.140625" style="57" customWidth="1"/>
    <col min="20" max="20" width="18.421875" style="235" customWidth="1"/>
    <col min="21" max="21" width="15.8515625" style="57" customWidth="1"/>
    <col min="22" max="22" width="15.421875" style="235" customWidth="1"/>
    <col min="23" max="16384" width="9.140625" style="57" customWidth="1"/>
  </cols>
  <sheetData>
    <row r="1" spans="1:21" ht="12.75">
      <c r="A1" s="55" t="s">
        <v>45</v>
      </c>
      <c r="B1" s="56"/>
      <c r="C1" s="56"/>
      <c r="D1" s="56"/>
      <c r="E1" s="56"/>
      <c r="F1" s="56"/>
      <c r="G1" s="56"/>
      <c r="H1" s="56"/>
      <c r="I1" s="56"/>
      <c r="J1" s="56"/>
      <c r="K1" s="56"/>
      <c r="L1" s="56"/>
      <c r="M1" s="56"/>
      <c r="N1" s="56"/>
      <c r="P1" s="56"/>
      <c r="Q1" s="56"/>
      <c r="S1" s="56"/>
      <c r="U1" s="56"/>
    </row>
    <row r="2" spans="1:21" ht="13.5" thickBot="1">
      <c r="A2" s="55" t="s">
        <v>128</v>
      </c>
      <c r="B2" s="56"/>
      <c r="C2" s="56"/>
      <c r="D2" s="56"/>
      <c r="E2" s="56"/>
      <c r="F2" s="56"/>
      <c r="G2" s="56"/>
      <c r="H2" s="56"/>
      <c r="I2" s="56"/>
      <c r="J2" s="56"/>
      <c r="K2" s="56"/>
      <c r="L2" s="56"/>
      <c r="M2" s="56"/>
      <c r="N2" s="56"/>
      <c r="P2" s="56"/>
      <c r="Q2" s="56"/>
      <c r="S2" s="56"/>
      <c r="U2" s="56"/>
    </row>
    <row r="3" spans="1:21" ht="41.25" customHeight="1" thickBot="1">
      <c r="A3" s="121" t="s">
        <v>75</v>
      </c>
      <c r="B3" s="407"/>
      <c r="C3" s="408"/>
      <c r="D3" s="408"/>
      <c r="E3" s="408"/>
      <c r="F3" s="408"/>
      <c r="G3" s="409"/>
      <c r="H3" s="56"/>
      <c r="I3" s="56"/>
      <c r="J3" s="56"/>
      <c r="K3" s="56"/>
      <c r="L3" s="56"/>
      <c r="M3" s="56"/>
      <c r="N3" s="56"/>
      <c r="P3" s="56"/>
      <c r="Q3" s="56"/>
      <c r="S3" s="56"/>
      <c r="U3" s="56"/>
    </row>
    <row r="4" spans="1:22" ht="24.75" customHeight="1">
      <c r="A4" s="433" t="s">
        <v>41</v>
      </c>
      <c r="B4" s="433"/>
      <c r="C4" s="433"/>
      <c r="D4" s="433"/>
      <c r="E4" s="433"/>
      <c r="F4" s="433"/>
      <c r="G4" s="433"/>
      <c r="H4" s="433"/>
      <c r="I4" s="433"/>
      <c r="J4" s="433"/>
      <c r="K4" s="433"/>
      <c r="L4" s="433"/>
      <c r="M4" s="433"/>
      <c r="N4" s="433"/>
      <c r="O4" s="433"/>
      <c r="P4" s="433"/>
      <c r="Q4" s="433"/>
      <c r="R4" s="433"/>
      <c r="S4" s="433"/>
      <c r="T4" s="433"/>
      <c r="U4" s="433"/>
      <c r="V4" s="213"/>
    </row>
    <row r="5" spans="1:21" ht="16.5" thickBot="1">
      <c r="A5" s="228" t="s">
        <v>139</v>
      </c>
      <c r="B5" s="56"/>
      <c r="C5" s="56"/>
      <c r="D5" s="56"/>
      <c r="E5" s="56"/>
      <c r="F5" s="56"/>
      <c r="G5" s="56"/>
      <c r="H5" s="56"/>
      <c r="I5" s="56"/>
      <c r="J5" s="56"/>
      <c r="K5" s="56"/>
      <c r="L5" s="56"/>
      <c r="M5" s="56"/>
      <c r="N5" s="56"/>
      <c r="P5" s="56"/>
      <c r="Q5" s="56"/>
      <c r="S5" s="56"/>
      <c r="U5" s="56"/>
    </row>
    <row r="6" spans="1:22" ht="13.5" thickTop="1">
      <c r="A6" s="434" t="s">
        <v>23</v>
      </c>
      <c r="B6" s="436" t="s">
        <v>24</v>
      </c>
      <c r="C6" s="436" t="s">
        <v>25</v>
      </c>
      <c r="D6" s="436" t="s">
        <v>26</v>
      </c>
      <c r="E6" s="436" t="s">
        <v>27</v>
      </c>
      <c r="F6" s="436" t="s">
        <v>28</v>
      </c>
      <c r="G6" s="436" t="s">
        <v>29</v>
      </c>
      <c r="H6" s="436" t="s">
        <v>30</v>
      </c>
      <c r="I6" s="436" t="s">
        <v>31</v>
      </c>
      <c r="J6" s="440" t="s">
        <v>32</v>
      </c>
      <c r="K6" s="58" t="s">
        <v>33</v>
      </c>
      <c r="L6" s="59" t="s">
        <v>34</v>
      </c>
      <c r="M6" s="59" t="s">
        <v>35</v>
      </c>
      <c r="N6" s="59" t="s">
        <v>36</v>
      </c>
      <c r="O6" s="357" t="s">
        <v>37</v>
      </c>
      <c r="P6" s="59" t="s">
        <v>38</v>
      </c>
      <c r="Q6" s="59" t="s">
        <v>39</v>
      </c>
      <c r="R6" s="357" t="s">
        <v>40</v>
      </c>
      <c r="S6" s="196" t="s">
        <v>67</v>
      </c>
      <c r="T6" s="366" t="s">
        <v>158</v>
      </c>
      <c r="U6" s="374" t="s">
        <v>78</v>
      </c>
      <c r="V6" s="366" t="s">
        <v>160</v>
      </c>
    </row>
    <row r="7" spans="1:22" ht="35.25" customHeight="1" thickBot="1">
      <c r="A7" s="435"/>
      <c r="B7" s="437"/>
      <c r="C7" s="437"/>
      <c r="D7" s="437"/>
      <c r="E7" s="437"/>
      <c r="F7" s="437"/>
      <c r="G7" s="437"/>
      <c r="H7" s="437"/>
      <c r="I7" s="437"/>
      <c r="J7" s="441"/>
      <c r="K7" s="442" t="s">
        <v>19</v>
      </c>
      <c r="L7" s="443"/>
      <c r="M7" s="443"/>
      <c r="N7" s="443"/>
      <c r="O7" s="443"/>
      <c r="P7" s="443"/>
      <c r="Q7" s="443"/>
      <c r="R7" s="444"/>
      <c r="S7" s="444"/>
      <c r="T7" s="365"/>
      <c r="U7" s="438" t="s">
        <v>13</v>
      </c>
      <c r="V7" s="439"/>
    </row>
    <row r="8" spans="1:22" s="63" customFormat="1" ht="72">
      <c r="A8" s="60" t="s">
        <v>21</v>
      </c>
      <c r="B8" s="61" t="s">
        <v>3</v>
      </c>
      <c r="C8" s="61" t="s">
        <v>4</v>
      </c>
      <c r="D8" s="61" t="s">
        <v>127</v>
      </c>
      <c r="E8" s="150" t="s">
        <v>68</v>
      </c>
      <c r="F8" s="61" t="s">
        <v>5</v>
      </c>
      <c r="G8" s="61" t="s">
        <v>6</v>
      </c>
      <c r="H8" s="61" t="s">
        <v>7</v>
      </c>
      <c r="I8" s="122" t="s">
        <v>70</v>
      </c>
      <c r="J8" s="149" t="s">
        <v>8</v>
      </c>
      <c r="K8" s="62" t="s">
        <v>22</v>
      </c>
      <c r="L8" s="61" t="s">
        <v>11</v>
      </c>
      <c r="M8" s="61" t="s">
        <v>0</v>
      </c>
      <c r="N8" s="61" t="s">
        <v>1</v>
      </c>
      <c r="O8" s="358" t="s">
        <v>140</v>
      </c>
      <c r="P8" s="150" t="s">
        <v>72</v>
      </c>
      <c r="Q8" s="150" t="s">
        <v>73</v>
      </c>
      <c r="R8" s="358" t="s">
        <v>140</v>
      </c>
      <c r="S8" s="197" t="s">
        <v>2</v>
      </c>
      <c r="T8" s="367" t="s">
        <v>140</v>
      </c>
      <c r="U8" s="375" t="s">
        <v>12</v>
      </c>
      <c r="V8" s="376" t="s">
        <v>140</v>
      </c>
    </row>
    <row r="9" spans="1:22" ht="25.5" customHeight="1">
      <c r="A9" s="64" t="s">
        <v>135</v>
      </c>
      <c r="B9" s="65"/>
      <c r="C9" s="65"/>
      <c r="D9" s="65"/>
      <c r="E9" s="65"/>
      <c r="F9" s="65"/>
      <c r="G9" s="65"/>
      <c r="H9" s="65"/>
      <c r="I9" s="142"/>
      <c r="J9" s="66"/>
      <c r="K9" s="67"/>
      <c r="L9" s="65"/>
      <c r="M9" s="65"/>
      <c r="N9" s="68"/>
      <c r="O9" s="359"/>
      <c r="P9" s="99"/>
      <c r="Q9" s="68"/>
      <c r="R9" s="359"/>
      <c r="S9" s="198"/>
      <c r="T9" s="368"/>
      <c r="U9" s="377"/>
      <c r="V9" s="368"/>
    </row>
    <row r="10" spans="1:22" ht="23.25" customHeight="1">
      <c r="A10" s="69"/>
      <c r="B10" s="70"/>
      <c r="C10" s="70"/>
      <c r="D10" s="70"/>
      <c r="E10" s="70"/>
      <c r="F10" s="70"/>
      <c r="G10" s="70"/>
      <c r="H10" s="70"/>
      <c r="I10" s="143"/>
      <c r="J10" s="71"/>
      <c r="K10" s="72"/>
      <c r="L10" s="70"/>
      <c r="M10" s="70"/>
      <c r="N10" s="73"/>
      <c r="O10" s="360"/>
      <c r="P10" s="100"/>
      <c r="Q10" s="73"/>
      <c r="R10" s="360"/>
      <c r="S10" s="199"/>
      <c r="T10" s="369"/>
      <c r="U10" s="378"/>
      <c r="V10" s="369"/>
    </row>
    <row r="11" spans="1:22" ht="23.25" customHeight="1">
      <c r="A11" s="64" t="s">
        <v>136</v>
      </c>
      <c r="B11" s="65">
        <f>'Tb 7 Sum SfL&amp;W EL'!B12</f>
        <v>0</v>
      </c>
      <c r="C11" s="65">
        <f>'Tb 7 Sum SfL&amp;W EL'!C12</f>
        <v>0</v>
      </c>
      <c r="D11" s="152"/>
      <c r="E11" s="152"/>
      <c r="F11" s="175">
        <f>'Tb 7 Sum SfL&amp;W EL'!D12</f>
        <v>0</v>
      </c>
      <c r="G11" s="175">
        <f>'Tb 7 Sum SfL&amp;W EL'!E12</f>
        <v>0</v>
      </c>
      <c r="H11" s="173">
        <f>'Tb 7 Sum SfL&amp;W EL'!F12</f>
        <v>0</v>
      </c>
      <c r="I11" s="173">
        <f>'Tb 7 Sum SfL&amp;W EL'!G12</f>
        <v>0</v>
      </c>
      <c r="J11" s="174">
        <f>'Tb 7 Sum SfL&amp;W EL'!H12</f>
        <v>0</v>
      </c>
      <c r="K11" s="67">
        <f>'Tb 7 Sum SfL&amp;W EL'!I12</f>
        <v>0</v>
      </c>
      <c r="L11" s="65">
        <f>'Tb 7 Sum SfL&amp;W EL'!J12</f>
        <v>0</v>
      </c>
      <c r="M11" s="65">
        <f>'Tb 7 Sum SfL&amp;W EL'!K12</f>
        <v>0</v>
      </c>
      <c r="N11" s="109" t="str">
        <f>IF(C11=0,"-",(G11+H11)/(C11))</f>
        <v>-</v>
      </c>
      <c r="O11" s="359" t="e">
        <f>IF(N11&gt;=0,VLOOKUP(N11,RET2_T2,2),"-")</f>
        <v>#N/A</v>
      </c>
      <c r="P11" s="109" t="str">
        <f>IF(C11=0,"-",(I11/G11))</f>
        <v>-</v>
      </c>
      <c r="Q11" s="109" t="str">
        <f>IF(G11=0,"-",(J11/G11))</f>
        <v>-</v>
      </c>
      <c r="R11" s="359" t="e">
        <f>IF(Q11&gt;=0,VLOOKUP(Q11,ACH4_T4,2),"-")</f>
        <v>#N/A</v>
      </c>
      <c r="S11" s="200" t="str">
        <f>IF(AND(C11-G11=0,J11=0),"-",(K11+L11)/(J11))</f>
        <v>-</v>
      </c>
      <c r="T11" s="368" t="e">
        <f>IF(S11&gt;=0,VLOOKUP(S11,PROG5_T5,2),"-")</f>
        <v>#N/A</v>
      </c>
      <c r="U11" s="377">
        <f>IF(AND(D11=0,E11=0,F11=0),0,((D11+E11+F11)/(C11-(G11+H11))))</f>
        <v>0</v>
      </c>
      <c r="V11" s="368" t="str">
        <f>IF(U11&gt;0,VLOOKUP(U11,PROG5_T5,2),"-")</f>
        <v>-</v>
      </c>
    </row>
    <row r="12" spans="1:22" ht="29.25" customHeight="1">
      <c r="A12" s="64" t="s">
        <v>137</v>
      </c>
      <c r="B12" s="65">
        <f>'Tb 8 Sum SfL&amp;W L1'!B12</f>
        <v>0</v>
      </c>
      <c r="C12" s="65">
        <f>'Tb 8 Sum SfL&amp;W L1'!C12</f>
        <v>0</v>
      </c>
      <c r="D12" s="186">
        <f>'Tb 8 Sum SfL&amp;W L1'!D12</f>
        <v>0</v>
      </c>
      <c r="E12" s="186">
        <f>'Tb 8 Sum SfL&amp;W L1'!E12</f>
        <v>0</v>
      </c>
      <c r="F12" s="173">
        <f>'Tb 8 Sum SfL&amp;W L1'!F12</f>
        <v>0</v>
      </c>
      <c r="G12" s="173">
        <f>'Tb 8 Sum SfL&amp;W L1'!G12</f>
        <v>0</v>
      </c>
      <c r="H12" s="173">
        <f>'Tb 8 Sum SfL&amp;W L1'!H12</f>
        <v>0</v>
      </c>
      <c r="I12" s="175">
        <f>'Tb 8 Sum SfL&amp;W L1'!I12</f>
        <v>0</v>
      </c>
      <c r="J12" s="174">
        <f>'Tb 8 Sum SfL&amp;W L1'!J12</f>
        <v>0</v>
      </c>
      <c r="K12" s="67">
        <f>'Tb 8 Sum SfL&amp;W L1'!K12</f>
        <v>0</v>
      </c>
      <c r="L12" s="65">
        <f>'Tb 8 Sum SfL&amp;W L1'!L12</f>
        <v>0</v>
      </c>
      <c r="M12" s="65">
        <f>'Tb 8 Sum SfL&amp;W L1'!M12</f>
        <v>0</v>
      </c>
      <c r="N12" s="109" t="str">
        <f>IF(C12=0,"-",(G12+H12)/(C12-(D12+E12)))</f>
        <v>-</v>
      </c>
      <c r="O12" s="359" t="e">
        <f>IF(N12&gt;=0,VLOOKUP(N12,RET2_T2,2),"-")</f>
        <v>#N/A</v>
      </c>
      <c r="P12" s="109" t="str">
        <f>IF(C12=0,"-",(I12/G12))</f>
        <v>-</v>
      </c>
      <c r="Q12" s="109" t="str">
        <f aca="true" t="shared" si="0" ref="Q12:Q22">IF(G12=0,"-",(J12/G12))</f>
        <v>-</v>
      </c>
      <c r="R12" s="359" t="e">
        <f>IF(Q12&gt;=0,VLOOKUP(Q12,ACH4_T4,2),"-")</f>
        <v>#N/A</v>
      </c>
      <c r="S12" s="201" t="str">
        <f>IF(AND(C12-G12=0,J12=0),"-",(K12+L12)/(J12))</f>
        <v>-</v>
      </c>
      <c r="T12" s="368" t="e">
        <f>IF(S12&gt;=0,VLOOKUP(S12,PROG5_T5,2),"-")</f>
        <v>#N/A</v>
      </c>
      <c r="U12" s="377">
        <f aca="true" t="shared" si="1" ref="U12:U22">IF(AND(D12=0,E12=0,F12=0),0,((D12+E12+F12)/(C12-(G12+H12))))</f>
        <v>0</v>
      </c>
      <c r="V12" s="368" t="str">
        <f>IF(U12&gt;0,VLOOKUP(U12,PROG5_T5,2),"-")</f>
        <v>-</v>
      </c>
    </row>
    <row r="13" spans="1:22" ht="30.75" customHeight="1">
      <c r="A13" s="64" t="s">
        <v>138</v>
      </c>
      <c r="B13" s="186">
        <f>'Tb 9 Sum SfL&amp;W L2'!B12</f>
        <v>0</v>
      </c>
      <c r="C13" s="65">
        <f>'Tb 9 Sum SfL&amp;W L2'!C12</f>
        <v>0</v>
      </c>
      <c r="D13" s="65">
        <f>'Tb 9 Sum SfL&amp;W L2'!D12</f>
        <v>0</v>
      </c>
      <c r="E13" s="65">
        <f>'Tb 9 Sum SfL&amp;W L2'!E12</f>
        <v>0</v>
      </c>
      <c r="F13" s="65">
        <f>'Tb 9 Sum SfL&amp;W L2'!F12</f>
        <v>0</v>
      </c>
      <c r="G13" s="65">
        <f>'Tb 9 Sum SfL&amp;W L2'!G12</f>
        <v>0</v>
      </c>
      <c r="H13" s="65">
        <f>'Tb 9 Sum SfL&amp;W L2'!H12</f>
        <v>0</v>
      </c>
      <c r="I13" s="65">
        <f>'Tb 9 Sum SfL&amp;W L2'!I12</f>
        <v>0</v>
      </c>
      <c r="J13" s="66">
        <f>'Tb 9 Sum SfL&amp;W L2'!J12</f>
        <v>0</v>
      </c>
      <c r="K13" s="67">
        <f>'Tb 9 Sum SfL&amp;W L2'!K12</f>
        <v>0</v>
      </c>
      <c r="L13" s="65">
        <f>'Tb 9 Sum SfL&amp;W L2'!L12</f>
        <v>0</v>
      </c>
      <c r="M13" s="65">
        <f>'Tb 9 Sum SfL&amp;W L2'!M12</f>
        <v>0</v>
      </c>
      <c r="N13" s="109" t="str">
        <f>IF(C13=0,"-",(G13+H13)/(C13-(D13+E13)))</f>
        <v>-</v>
      </c>
      <c r="O13" s="359" t="e">
        <f>IF(N13&gt;=0,VLOOKUP(N13,RET1_T1,2),"-")</f>
        <v>#N/A</v>
      </c>
      <c r="P13" s="109" t="str">
        <f>IF(C13=0,"-",(I13/G13))</f>
        <v>-</v>
      </c>
      <c r="Q13" s="109" t="str">
        <f t="shared" si="0"/>
        <v>-</v>
      </c>
      <c r="R13" s="359" t="e">
        <f>IF(Q13&gt;=0,VLOOKUP(Q13,ACHT3_3,2),"-")</f>
        <v>#N/A</v>
      </c>
      <c r="S13" s="201" t="str">
        <f>IF(AND(C13-G13=0,J13=0),"-",(K13+L13)/(J13))</f>
        <v>-</v>
      </c>
      <c r="T13" s="368" t="e">
        <f>IF(S13&gt;=0,VLOOKUP(S13,PROG5_T5,2),"-")</f>
        <v>#N/A</v>
      </c>
      <c r="U13" s="377">
        <f t="shared" si="1"/>
        <v>0</v>
      </c>
      <c r="V13" s="368" t="str">
        <f>IF(U13&gt;0,VLOOKUP(U13,PROG5_T5,2),"-")</f>
        <v>-</v>
      </c>
    </row>
    <row r="14" spans="1:22" ht="23.25" customHeight="1">
      <c r="A14" s="69"/>
      <c r="B14" s="70"/>
      <c r="C14" s="70"/>
      <c r="D14" s="70"/>
      <c r="E14" s="70"/>
      <c r="F14" s="70"/>
      <c r="G14" s="70"/>
      <c r="H14" s="70"/>
      <c r="I14" s="143"/>
      <c r="J14" s="71"/>
      <c r="K14" s="72"/>
      <c r="L14" s="70"/>
      <c r="M14" s="70"/>
      <c r="N14" s="110"/>
      <c r="O14" s="360"/>
      <c r="P14" s="100"/>
      <c r="Q14" s="110"/>
      <c r="R14" s="360"/>
      <c r="S14" s="202"/>
      <c r="T14" s="369"/>
      <c r="U14" s="378"/>
      <c r="V14" s="369"/>
    </row>
    <row r="15" spans="1:22" ht="23.25" customHeight="1">
      <c r="A15" s="74" t="s">
        <v>125</v>
      </c>
      <c r="B15" s="65">
        <f>SUM(B11:B14)</f>
        <v>0</v>
      </c>
      <c r="C15" s="65">
        <f aca="true" t="shared" si="2" ref="C15:M15">SUM(C11:C14)</f>
        <v>0</v>
      </c>
      <c r="D15" s="65">
        <f>SUM(D11:D13)</f>
        <v>0</v>
      </c>
      <c r="E15" s="65">
        <f>SUM(E11:E14)</f>
        <v>0</v>
      </c>
      <c r="F15" s="65">
        <f t="shared" si="2"/>
        <v>0</v>
      </c>
      <c r="G15" s="65">
        <f t="shared" si="2"/>
        <v>0</v>
      </c>
      <c r="H15" s="65">
        <f t="shared" si="2"/>
        <v>0</v>
      </c>
      <c r="I15" s="142">
        <f>SUM(I11:I14)</f>
        <v>0</v>
      </c>
      <c r="J15" s="66">
        <f t="shared" si="2"/>
        <v>0</v>
      </c>
      <c r="K15" s="67">
        <f t="shared" si="2"/>
        <v>0</v>
      </c>
      <c r="L15" s="65">
        <f t="shared" si="2"/>
        <v>0</v>
      </c>
      <c r="M15" s="65">
        <f t="shared" si="2"/>
        <v>0</v>
      </c>
      <c r="N15" s="109" t="str">
        <f>IF(C15=0,"-",(G15+H15)/(C15-(D15+E15)))</f>
        <v>-</v>
      </c>
      <c r="O15" s="359" t="e">
        <f>IF(AND(N15&gt;=0,C13&gt;(C11+C12)),VLOOKUP(N15,RET1_T1,2),VLOOKUP(N15,RET2_T2,2))</f>
        <v>#N/A</v>
      </c>
      <c r="P15" s="151" t="str">
        <f>IF(C15=0,"-",(I15/G15))</f>
        <v>-</v>
      </c>
      <c r="Q15" s="109" t="str">
        <f t="shared" si="0"/>
        <v>-</v>
      </c>
      <c r="R15" s="359" t="e">
        <f>IF(AND(Q15&gt;=0,C13&gt;(C11+C12)),VLOOKUP(Q15,ACHT3_3,2),VLOOKUP(Q15,ACH4_T4,2))</f>
        <v>#N/A</v>
      </c>
      <c r="S15" s="201" t="str">
        <f aca="true" t="shared" si="3" ref="S15:S22">IF(AND(C15-G15=0,J15=0),"-",(K15+L15)/(J15))</f>
        <v>-</v>
      </c>
      <c r="T15" s="368" t="e">
        <f>IF(S15&gt;=0,VLOOKUP(S15,PROG5_T5,2),"-")</f>
        <v>#N/A</v>
      </c>
      <c r="U15" s="377">
        <f t="shared" si="1"/>
        <v>0</v>
      </c>
      <c r="V15" s="368" t="str">
        <f>IF(U15&gt;0,VLOOKUP(U15,PROG5_T5,2),"-")</f>
        <v>-</v>
      </c>
    </row>
    <row r="16" spans="1:22" ht="23.25" customHeight="1">
      <c r="A16" s="75"/>
      <c r="B16" s="76"/>
      <c r="C16" s="76"/>
      <c r="D16" s="76"/>
      <c r="E16" s="76"/>
      <c r="F16" s="76"/>
      <c r="G16" s="76"/>
      <c r="H16" s="76"/>
      <c r="I16" s="144"/>
      <c r="J16" s="77"/>
      <c r="K16" s="78"/>
      <c r="L16" s="76"/>
      <c r="M16" s="76"/>
      <c r="N16" s="111" t="str">
        <f>IF(C16=0,"-",(G16+H16)/(C16))</f>
        <v>-</v>
      </c>
      <c r="O16" s="361"/>
      <c r="P16" s="101"/>
      <c r="Q16" s="111"/>
      <c r="R16" s="361"/>
      <c r="S16" s="203"/>
      <c r="T16" s="370"/>
      <c r="U16" s="379"/>
      <c r="V16" s="370"/>
    </row>
    <row r="17" spans="1:22" ht="23.25" customHeight="1">
      <c r="A17" s="79" t="s">
        <v>46</v>
      </c>
      <c r="B17" s="180">
        <f>'Tb 10 Sum L2 App'!B13+'Tb 10 Sum L2 App'!C13</f>
        <v>0</v>
      </c>
      <c r="C17" s="180">
        <f>'Tb 10 Sum L2 App'!D13</f>
        <v>0</v>
      </c>
      <c r="D17" s="185"/>
      <c r="E17" s="152"/>
      <c r="F17" s="80">
        <f>'Tb 10 Sum L2 App'!E13</f>
        <v>0</v>
      </c>
      <c r="G17" s="80">
        <f>'Tb 10 Sum L2 App'!F13</f>
        <v>0</v>
      </c>
      <c r="H17" s="80">
        <f>'Tb 10 Sum L2 App'!G13</f>
        <v>0</v>
      </c>
      <c r="I17" s="145">
        <f>'Tb 10 Sum L2 App'!H13</f>
        <v>0</v>
      </c>
      <c r="J17" s="81">
        <f>'Tb 10 Sum L2 App'!I13</f>
        <v>0</v>
      </c>
      <c r="K17" s="82">
        <f>'Tb 10 Sum L2 App'!J13</f>
        <v>0</v>
      </c>
      <c r="L17" s="80">
        <f>'Tb 10 Sum L2 App'!K13</f>
        <v>0</v>
      </c>
      <c r="M17" s="80">
        <f>'Tb 10 Sum L2 App'!L13</f>
        <v>0</v>
      </c>
      <c r="N17" s="112" t="str">
        <f>IF(C17=0,"-",(G17+H17)/(C17))</f>
        <v>-</v>
      </c>
      <c r="O17" s="362" t="e">
        <f>IF(N17&gt;=0,VLOOKUP(N17,RET1_T1,2),"-")</f>
        <v>#N/A</v>
      </c>
      <c r="P17" s="153" t="str">
        <f>IF(C17=0,"-",(I17/G17))</f>
        <v>-</v>
      </c>
      <c r="Q17" s="112" t="str">
        <f t="shared" si="0"/>
        <v>-</v>
      </c>
      <c r="R17" s="362" t="e">
        <f>IF(Q17&gt;=0,VLOOKUP(Q17,ACHT3_3,2),"-")</f>
        <v>#N/A</v>
      </c>
      <c r="S17" s="204" t="str">
        <f t="shared" si="3"/>
        <v>-</v>
      </c>
      <c r="T17" s="371" t="e">
        <f>IF(S17&gt;=0,VLOOKUP(S17,PROG5_T5,2),"-")</f>
        <v>#N/A</v>
      </c>
      <c r="U17" s="380">
        <f t="shared" si="1"/>
        <v>0</v>
      </c>
      <c r="V17" s="371" t="str">
        <f>IF(U17&gt;0,VLOOKUP(U17,PROG5_T5,2),"-")</f>
        <v>-</v>
      </c>
    </row>
    <row r="18" spans="1:22" ht="23.25" customHeight="1">
      <c r="A18" s="79" t="s">
        <v>47</v>
      </c>
      <c r="B18" s="80">
        <f>'Tb 11 Sum L3 App'!B13</f>
        <v>0</v>
      </c>
      <c r="C18" s="80">
        <f>'Tb 11 Sum L3 App'!C13</f>
        <v>0</v>
      </c>
      <c r="D18" s="152"/>
      <c r="E18" s="152"/>
      <c r="F18" s="80">
        <f>'Tb 11 Sum L3 App'!D13</f>
        <v>0</v>
      </c>
      <c r="G18" s="80">
        <f>'Tb 11 Sum L3 App'!E13</f>
        <v>0</v>
      </c>
      <c r="H18" s="80">
        <f>'Tb 11 Sum L3 App'!F13</f>
        <v>0</v>
      </c>
      <c r="I18" s="181">
        <f>'Tb 11 Sum L3 App'!G13</f>
        <v>0</v>
      </c>
      <c r="J18" s="81">
        <f>'Tb 11 Sum L3 App'!H13</f>
        <v>0</v>
      </c>
      <c r="K18" s="82">
        <f>'Tb 11 Sum L3 App'!I13</f>
        <v>0</v>
      </c>
      <c r="L18" s="80">
        <f>'Tb 11 Sum L3 App'!J13</f>
        <v>0</v>
      </c>
      <c r="M18" s="80">
        <f>'Tb 11 Sum L3 App'!K13</f>
        <v>0</v>
      </c>
      <c r="N18" s="112" t="str">
        <f>IF(C18=0,"-",(G18+H18)/(C18))</f>
        <v>-</v>
      </c>
      <c r="O18" s="362" t="e">
        <f>IF(N18&gt;=0,VLOOKUP(N18,RET1_T1,2),"-")</f>
        <v>#N/A</v>
      </c>
      <c r="P18" s="153" t="str">
        <f>IF(C18=0,"-",(I18/G18))</f>
        <v>-</v>
      </c>
      <c r="Q18" s="112" t="str">
        <f t="shared" si="0"/>
        <v>-</v>
      </c>
      <c r="R18" s="362" t="e">
        <f>IF(Q18&gt;=0,VLOOKUP(Q18,ACHT3_3,2),"-")</f>
        <v>#N/A</v>
      </c>
      <c r="S18" s="204" t="str">
        <f t="shared" si="3"/>
        <v>-</v>
      </c>
      <c r="T18" s="371" t="e">
        <f>IF(S18&gt;=0,VLOOKUP(S18,PROG5_T5,2),"-")</f>
        <v>#N/A</v>
      </c>
      <c r="U18" s="380">
        <f t="shared" si="1"/>
        <v>0</v>
      </c>
      <c r="V18" s="371" t="str">
        <f>IF(U18&gt;0,VLOOKUP(U18,PROG5_T5,2),"-")</f>
        <v>-</v>
      </c>
    </row>
    <row r="19" spans="1:22" ht="23.25" customHeight="1">
      <c r="A19" s="83"/>
      <c r="B19" s="84"/>
      <c r="C19" s="85"/>
      <c r="D19" s="85"/>
      <c r="E19" s="85"/>
      <c r="F19" s="85"/>
      <c r="G19" s="85"/>
      <c r="H19" s="85"/>
      <c r="I19" s="146"/>
      <c r="J19" s="86"/>
      <c r="K19" s="87"/>
      <c r="L19" s="85"/>
      <c r="M19" s="85"/>
      <c r="N19" s="113"/>
      <c r="O19" s="363"/>
      <c r="P19" s="102"/>
      <c r="Q19" s="113"/>
      <c r="R19" s="363"/>
      <c r="S19" s="205"/>
      <c r="T19" s="372"/>
      <c r="U19" s="379"/>
      <c r="V19" s="370"/>
    </row>
    <row r="20" spans="1:22" ht="23.25" customHeight="1">
      <c r="A20" s="88" t="s">
        <v>48</v>
      </c>
      <c r="B20" s="80">
        <f>SUM(B17:B19)</f>
        <v>0</v>
      </c>
      <c r="C20" s="80">
        <f aca="true" t="shared" si="4" ref="C20:M20">SUM(C17:C19)</f>
        <v>0</v>
      </c>
      <c r="D20" s="80"/>
      <c r="E20" s="152"/>
      <c r="F20" s="80">
        <f t="shared" si="4"/>
        <v>0</v>
      </c>
      <c r="G20" s="80">
        <f t="shared" si="4"/>
        <v>0</v>
      </c>
      <c r="H20" s="80">
        <f t="shared" si="4"/>
        <v>0</v>
      </c>
      <c r="I20" s="145">
        <f>I17+I18</f>
        <v>0</v>
      </c>
      <c r="J20" s="81">
        <f t="shared" si="4"/>
        <v>0</v>
      </c>
      <c r="K20" s="82">
        <f t="shared" si="4"/>
        <v>0</v>
      </c>
      <c r="L20" s="80">
        <f t="shared" si="4"/>
        <v>0</v>
      </c>
      <c r="M20" s="80">
        <f t="shared" si="4"/>
        <v>0</v>
      </c>
      <c r="N20" s="112" t="str">
        <f>IF(C20=0,"-",(G20+H20)/(C20))</f>
        <v>-</v>
      </c>
      <c r="O20" s="362" t="e">
        <f>IF(N20&gt;=0,VLOOKUP(N20,RET1_T1,2),"-")</f>
        <v>#N/A</v>
      </c>
      <c r="P20" s="153" t="str">
        <f>IF(C20=0,"-",(I20/G20))</f>
        <v>-</v>
      </c>
      <c r="Q20" s="112" t="str">
        <f t="shared" si="0"/>
        <v>-</v>
      </c>
      <c r="R20" s="362" t="e">
        <f>IF(Q20&gt;=0,VLOOKUP(Q20,ACHT3_3,2),"-")</f>
        <v>#N/A</v>
      </c>
      <c r="S20" s="204" t="str">
        <f t="shared" si="3"/>
        <v>-</v>
      </c>
      <c r="T20" s="371" t="e">
        <f>IF(S20&gt;=0,VLOOKUP(S20,PROG5_T5,2),"-")</f>
        <v>#N/A</v>
      </c>
      <c r="U20" s="380">
        <f t="shared" si="1"/>
        <v>0</v>
      </c>
      <c r="V20" s="371" t="str">
        <f>IF(U20&gt;0,VLOOKUP(U20,PROG5_T5,2),"-")</f>
        <v>-</v>
      </c>
    </row>
    <row r="21" spans="1:22" ht="23.25" customHeight="1">
      <c r="A21" s="89"/>
      <c r="B21" s="76"/>
      <c r="C21" s="90"/>
      <c r="D21" s="90"/>
      <c r="E21" s="90"/>
      <c r="F21" s="90"/>
      <c r="G21" s="90"/>
      <c r="H21" s="90"/>
      <c r="I21" s="147"/>
      <c r="J21" s="91"/>
      <c r="K21" s="92"/>
      <c r="L21" s="90"/>
      <c r="M21" s="90"/>
      <c r="N21" s="113"/>
      <c r="O21" s="363"/>
      <c r="P21" s="102"/>
      <c r="Q21" s="113"/>
      <c r="R21" s="363"/>
      <c r="S21" s="205"/>
      <c r="T21" s="372"/>
      <c r="U21" s="379"/>
      <c r="V21" s="370"/>
    </row>
    <row r="22" spans="1:22" ht="30.75" customHeight="1" thickBot="1">
      <c r="A22" s="93" t="s">
        <v>126</v>
      </c>
      <c r="B22" s="94">
        <f>B15+B20</f>
        <v>0</v>
      </c>
      <c r="C22" s="94">
        <f aca="true" t="shared" si="5" ref="C22:M22">C15+C20</f>
        <v>0</v>
      </c>
      <c r="D22" s="94">
        <f>D15</f>
        <v>0</v>
      </c>
      <c r="E22" s="94">
        <f>E15</f>
        <v>0</v>
      </c>
      <c r="F22" s="94">
        <f t="shared" si="5"/>
        <v>0</v>
      </c>
      <c r="G22" s="94">
        <f t="shared" si="5"/>
        <v>0</v>
      </c>
      <c r="H22" s="94">
        <f t="shared" si="5"/>
        <v>0</v>
      </c>
      <c r="I22" s="148">
        <f>I15+I20</f>
        <v>0</v>
      </c>
      <c r="J22" s="95">
        <f t="shared" si="5"/>
        <v>0</v>
      </c>
      <c r="K22" s="96">
        <f t="shared" si="5"/>
        <v>0</v>
      </c>
      <c r="L22" s="94">
        <f t="shared" si="5"/>
        <v>0</v>
      </c>
      <c r="M22" s="94">
        <f t="shared" si="5"/>
        <v>0</v>
      </c>
      <c r="N22" s="114" t="str">
        <f>IF(C22=0,"-",(G22+H22)/(C22-(D22+E22)))</f>
        <v>-</v>
      </c>
      <c r="O22" s="364" t="e">
        <f>IF(AND(N15&gt;=0,(C11+C12)&gt;(C13+C20)),VLOOKUP(N22,RET2_T2,2),VLOOKUP(N22,RET1_T1,2))</f>
        <v>#N/A</v>
      </c>
      <c r="P22" s="154" t="str">
        <f>IF(C22=0,"-",(I22/G22))</f>
        <v>-</v>
      </c>
      <c r="Q22" s="114" t="str">
        <f t="shared" si="0"/>
        <v>-</v>
      </c>
      <c r="R22" s="364" t="e">
        <f>IF(AND(Q15&gt;=0,(C11+C12)&gt;(C13+C20)),VLOOKUP(Q22,ACH4_T4,2),VLOOKUP(Q22,ACHT3_3,2))</f>
        <v>#N/A</v>
      </c>
      <c r="S22" s="206" t="str">
        <f t="shared" si="3"/>
        <v>-</v>
      </c>
      <c r="T22" s="373" t="e">
        <f>IF(S22&gt;=0,VLOOKUP(S22,PROG5_T5,2),"-")</f>
        <v>#N/A</v>
      </c>
      <c r="U22" s="381">
        <f t="shared" si="1"/>
        <v>0</v>
      </c>
      <c r="V22" s="373" t="str">
        <f>IF(U22&gt;0,VLOOKUP(U22,PROG5_T5,2),"-")</f>
        <v>-</v>
      </c>
    </row>
    <row r="23" spans="1:21" ht="14.25" thickBot="1" thickTop="1">
      <c r="A23" s="56"/>
      <c r="B23" s="56"/>
      <c r="C23" s="56"/>
      <c r="D23" s="56"/>
      <c r="E23" s="56"/>
      <c r="F23" s="56"/>
      <c r="G23" s="56"/>
      <c r="H23" s="56"/>
      <c r="I23" s="56"/>
      <c r="J23" s="56"/>
      <c r="K23" s="56"/>
      <c r="L23" s="56"/>
      <c r="M23" s="56"/>
      <c r="N23" s="56"/>
      <c r="P23" s="56"/>
      <c r="Q23" s="56"/>
      <c r="S23" s="56"/>
      <c r="U23" s="207"/>
    </row>
    <row r="24" spans="1:22" ht="12.75">
      <c r="A24" s="445" t="s">
        <v>52</v>
      </c>
      <c r="B24" s="448"/>
      <c r="C24" s="449"/>
      <c r="D24" s="449"/>
      <c r="E24" s="449"/>
      <c r="F24" s="449"/>
      <c r="G24" s="449"/>
      <c r="H24" s="449"/>
      <c r="I24" s="449"/>
      <c r="J24" s="449"/>
      <c r="K24" s="449"/>
      <c r="L24" s="449"/>
      <c r="M24" s="449"/>
      <c r="N24" s="449"/>
      <c r="O24" s="449"/>
      <c r="P24" s="449"/>
      <c r="Q24" s="449"/>
      <c r="R24" s="449"/>
      <c r="S24" s="449"/>
      <c r="T24" s="449"/>
      <c r="U24" s="449"/>
      <c r="V24" s="212"/>
    </row>
    <row r="25" spans="1:22" ht="12.75">
      <c r="A25" s="446"/>
      <c r="B25" s="450"/>
      <c r="C25" s="451"/>
      <c r="D25" s="451"/>
      <c r="E25" s="451"/>
      <c r="F25" s="451"/>
      <c r="G25" s="451"/>
      <c r="H25" s="451"/>
      <c r="I25" s="451"/>
      <c r="J25" s="451"/>
      <c r="K25" s="451"/>
      <c r="L25" s="451"/>
      <c r="M25" s="451"/>
      <c r="N25" s="451"/>
      <c r="O25" s="451"/>
      <c r="P25" s="451"/>
      <c r="Q25" s="451"/>
      <c r="R25" s="451"/>
      <c r="S25" s="451"/>
      <c r="T25" s="451"/>
      <c r="U25" s="451"/>
      <c r="V25" s="212"/>
    </row>
    <row r="26" spans="1:22" ht="12.75">
      <c r="A26" s="446"/>
      <c r="B26" s="450"/>
      <c r="C26" s="451"/>
      <c r="D26" s="451"/>
      <c r="E26" s="451"/>
      <c r="F26" s="451"/>
      <c r="G26" s="451"/>
      <c r="H26" s="451"/>
      <c r="I26" s="451"/>
      <c r="J26" s="451"/>
      <c r="K26" s="451"/>
      <c r="L26" s="451"/>
      <c r="M26" s="451"/>
      <c r="N26" s="451"/>
      <c r="O26" s="451"/>
      <c r="P26" s="451"/>
      <c r="Q26" s="451"/>
      <c r="R26" s="451"/>
      <c r="S26" s="451"/>
      <c r="T26" s="451"/>
      <c r="U26" s="451"/>
      <c r="V26" s="212"/>
    </row>
    <row r="27" spans="1:22" ht="12.75">
      <c r="A27" s="446"/>
      <c r="B27" s="450"/>
      <c r="C27" s="451"/>
      <c r="D27" s="451"/>
      <c r="E27" s="451"/>
      <c r="F27" s="451"/>
      <c r="G27" s="451"/>
      <c r="H27" s="451"/>
      <c r="I27" s="451"/>
      <c r="J27" s="451"/>
      <c r="K27" s="451"/>
      <c r="L27" s="451"/>
      <c r="M27" s="451"/>
      <c r="N27" s="451"/>
      <c r="O27" s="451"/>
      <c r="P27" s="451"/>
      <c r="Q27" s="451"/>
      <c r="R27" s="451"/>
      <c r="S27" s="451"/>
      <c r="T27" s="451"/>
      <c r="U27" s="451"/>
      <c r="V27" s="212"/>
    </row>
    <row r="28" spans="1:22" ht="12.75">
      <c r="A28" s="446"/>
      <c r="B28" s="450"/>
      <c r="C28" s="451"/>
      <c r="D28" s="451"/>
      <c r="E28" s="451"/>
      <c r="F28" s="451"/>
      <c r="G28" s="451"/>
      <c r="H28" s="451"/>
      <c r="I28" s="451"/>
      <c r="J28" s="451"/>
      <c r="K28" s="451"/>
      <c r="L28" s="451"/>
      <c r="M28" s="451"/>
      <c r="N28" s="451"/>
      <c r="O28" s="451"/>
      <c r="P28" s="451"/>
      <c r="Q28" s="451"/>
      <c r="R28" s="451"/>
      <c r="S28" s="451"/>
      <c r="T28" s="451"/>
      <c r="U28" s="451"/>
      <c r="V28" s="212"/>
    </row>
    <row r="29" spans="1:22" ht="12.75">
      <c r="A29" s="446"/>
      <c r="B29" s="450"/>
      <c r="C29" s="451"/>
      <c r="D29" s="451"/>
      <c r="E29" s="451"/>
      <c r="F29" s="451"/>
      <c r="G29" s="451"/>
      <c r="H29" s="451"/>
      <c r="I29" s="451"/>
      <c r="J29" s="451"/>
      <c r="K29" s="451"/>
      <c r="L29" s="451"/>
      <c r="M29" s="451"/>
      <c r="N29" s="451"/>
      <c r="O29" s="451"/>
      <c r="P29" s="451"/>
      <c r="Q29" s="451"/>
      <c r="R29" s="451"/>
      <c r="S29" s="451"/>
      <c r="T29" s="451"/>
      <c r="U29" s="451"/>
      <c r="V29" s="212"/>
    </row>
    <row r="30" spans="1:22" ht="12.75">
      <c r="A30" s="446"/>
      <c r="B30" s="450"/>
      <c r="C30" s="451"/>
      <c r="D30" s="451"/>
      <c r="E30" s="451"/>
      <c r="F30" s="451"/>
      <c r="G30" s="451"/>
      <c r="H30" s="451"/>
      <c r="I30" s="451"/>
      <c r="J30" s="451"/>
      <c r="K30" s="451"/>
      <c r="L30" s="451"/>
      <c r="M30" s="451"/>
      <c r="N30" s="451"/>
      <c r="O30" s="451"/>
      <c r="P30" s="451"/>
      <c r="Q30" s="451"/>
      <c r="R30" s="451"/>
      <c r="S30" s="451"/>
      <c r="T30" s="451"/>
      <c r="U30" s="451"/>
      <c r="V30" s="212"/>
    </row>
    <row r="31" spans="1:22" ht="13.5" thickBot="1">
      <c r="A31" s="447"/>
      <c r="B31" s="452"/>
      <c r="C31" s="453"/>
      <c r="D31" s="453"/>
      <c r="E31" s="453"/>
      <c r="F31" s="453"/>
      <c r="G31" s="453"/>
      <c r="H31" s="453"/>
      <c r="I31" s="453"/>
      <c r="J31" s="453"/>
      <c r="K31" s="453"/>
      <c r="L31" s="453"/>
      <c r="M31" s="453"/>
      <c r="N31" s="453"/>
      <c r="O31" s="453"/>
      <c r="P31" s="453"/>
      <c r="Q31" s="453"/>
      <c r="R31" s="453"/>
      <c r="S31" s="453"/>
      <c r="T31" s="453"/>
      <c r="U31" s="453"/>
      <c r="V31" s="212"/>
    </row>
    <row r="37" ht="12.75">
      <c r="L37" s="56"/>
    </row>
    <row r="38" ht="20.25">
      <c r="L38" s="97"/>
    </row>
    <row r="40" ht="12.75">
      <c r="L40" s="56"/>
    </row>
  </sheetData>
  <sheetProtection password="CC1A" sheet="1" selectLockedCells="1"/>
  <mergeCells count="16">
    <mergeCell ref="K7:S7"/>
    <mergeCell ref="E6:E7"/>
    <mergeCell ref="I6:I7"/>
    <mergeCell ref="D6:D7"/>
    <mergeCell ref="A24:A31"/>
    <mergeCell ref="B24:U31"/>
    <mergeCell ref="B3:G3"/>
    <mergeCell ref="A4:U4"/>
    <mergeCell ref="A6:A7"/>
    <mergeCell ref="B6:B7"/>
    <mergeCell ref="C6:C7"/>
    <mergeCell ref="F6:F7"/>
    <mergeCell ref="G6:G7"/>
    <mergeCell ref="H6:H7"/>
    <mergeCell ref="U7:V7"/>
    <mergeCell ref="J6:J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AC46"/>
  <sheetViews>
    <sheetView zoomScale="85" zoomScaleNormal="85" zoomScalePageLayoutView="0" workbookViewId="0" topLeftCell="A21">
      <selection activeCell="B38" sqref="B38:U45"/>
    </sheetView>
  </sheetViews>
  <sheetFormatPr defaultColWidth="9.140625" defaultRowHeight="12.75"/>
  <cols>
    <col min="1" max="1" width="11.57421875" style="9" customWidth="1"/>
    <col min="2" max="2" width="9.140625" style="9" customWidth="1"/>
    <col min="3" max="4" width="10.00390625" style="9" customWidth="1"/>
    <col min="5" max="5" width="11.421875" style="9" customWidth="1"/>
    <col min="6" max="7" width="11.57421875" style="9" customWidth="1"/>
    <col min="8" max="9" width="12.57421875" style="9" customWidth="1"/>
    <col min="10" max="10" width="10.57421875" style="9" customWidth="1"/>
    <col min="11" max="14" width="13.140625" style="9" customWidth="1"/>
    <col min="15" max="15" width="11.8515625" style="338" customWidth="1"/>
    <col min="16" max="17" width="13.140625" style="9" customWidth="1"/>
    <col min="18" max="18" width="13.00390625" style="338" customWidth="1"/>
    <col min="19" max="19" width="13.140625" style="9" customWidth="1"/>
    <col min="20" max="20" width="12.140625" style="338" customWidth="1"/>
    <col min="21" max="21" width="15.28125" style="9" customWidth="1"/>
    <col min="22" max="22" width="12.00390625" style="338" bestFit="1" customWidth="1"/>
    <col min="23" max="16384" width="9.140625" style="9" customWidth="1"/>
  </cols>
  <sheetData>
    <row r="1" spans="1:22" ht="15">
      <c r="A1" s="7" t="s">
        <v>57</v>
      </c>
      <c r="B1" s="8"/>
      <c r="C1" s="8"/>
      <c r="D1" s="8"/>
      <c r="E1" s="8"/>
      <c r="F1" s="8"/>
      <c r="G1" s="8"/>
      <c r="H1" s="8"/>
      <c r="I1" s="8"/>
      <c r="J1" s="8"/>
      <c r="K1" s="8"/>
      <c r="L1" s="8"/>
      <c r="M1" s="8"/>
      <c r="N1" s="8"/>
      <c r="O1" s="229"/>
      <c r="P1" s="8"/>
      <c r="Q1" s="8"/>
      <c r="R1" s="229"/>
      <c r="S1" s="8"/>
      <c r="T1" s="229"/>
      <c r="U1" s="8"/>
      <c r="V1" s="229"/>
    </row>
    <row r="2" spans="1:22" ht="27" customHeight="1" thickBot="1">
      <c r="A2" s="10" t="s">
        <v>49</v>
      </c>
      <c r="B2" s="32"/>
      <c r="C2" s="32"/>
      <c r="D2" s="32"/>
      <c r="E2" s="32"/>
      <c r="F2" s="32"/>
      <c r="G2" s="32"/>
      <c r="H2" s="32"/>
      <c r="I2" s="32"/>
      <c r="J2" s="32"/>
      <c r="K2" s="32"/>
      <c r="L2" s="32"/>
      <c r="M2" s="32"/>
      <c r="N2" s="32"/>
      <c r="O2" s="334"/>
      <c r="P2" s="32"/>
      <c r="Q2" s="32"/>
      <c r="R2" s="334"/>
      <c r="S2" s="32"/>
      <c r="T2" s="334"/>
      <c r="U2" s="32"/>
      <c r="V2" s="334"/>
    </row>
    <row r="3" spans="1:22" ht="37.5" customHeight="1" thickBot="1">
      <c r="A3" s="459" t="s">
        <v>75</v>
      </c>
      <c r="B3" s="459"/>
      <c r="C3" s="459"/>
      <c r="D3" s="459"/>
      <c r="E3" s="459"/>
      <c r="F3" s="460" t="s">
        <v>51</v>
      </c>
      <c r="G3" s="461"/>
      <c r="H3" s="461"/>
      <c r="I3" s="461"/>
      <c r="J3" s="461"/>
      <c r="K3" s="462"/>
      <c r="O3" s="229"/>
      <c r="P3" s="8"/>
      <c r="Q3" s="8"/>
      <c r="R3" s="229"/>
      <c r="S3" s="8"/>
      <c r="T3" s="229"/>
      <c r="U3" s="8"/>
      <c r="V3" s="229"/>
    </row>
    <row r="4" spans="1:22" ht="15">
      <c r="A4" s="8"/>
      <c r="B4" s="8"/>
      <c r="C4" s="8"/>
      <c r="D4" s="8"/>
      <c r="E4" s="8"/>
      <c r="F4" s="8"/>
      <c r="G4" s="8"/>
      <c r="H4" s="8"/>
      <c r="I4" s="8"/>
      <c r="J4" s="8"/>
      <c r="K4" s="8"/>
      <c r="L4" s="8"/>
      <c r="M4" s="8"/>
      <c r="N4" s="8"/>
      <c r="O4" s="229"/>
      <c r="P4" s="8"/>
      <c r="Q4" s="8"/>
      <c r="R4" s="229"/>
      <c r="S4" s="8"/>
      <c r="T4" s="229"/>
      <c r="U4" s="8"/>
      <c r="V4" s="229"/>
    </row>
    <row r="5" spans="1:22" ht="22.5" customHeight="1" thickBot="1">
      <c r="A5" s="7" t="s">
        <v>134</v>
      </c>
      <c r="B5" s="8"/>
      <c r="C5" s="8"/>
      <c r="D5" s="8"/>
      <c r="E5" s="8"/>
      <c r="F5" s="8"/>
      <c r="G5" s="8"/>
      <c r="H5" s="8"/>
      <c r="I5" s="8"/>
      <c r="J5" s="8"/>
      <c r="K5" s="8"/>
      <c r="L5" s="8"/>
      <c r="M5" s="8"/>
      <c r="N5" s="8"/>
      <c r="O5" s="229"/>
      <c r="P5" s="8"/>
      <c r="Q5" s="8"/>
      <c r="R5" s="229"/>
      <c r="S5" s="8"/>
      <c r="T5" s="229"/>
      <c r="U5" s="8"/>
      <c r="V5" s="229"/>
    </row>
    <row r="6" spans="1:22" s="14" customFormat="1" ht="24.75" customHeight="1" thickTop="1">
      <c r="A6" s="474" t="s">
        <v>23</v>
      </c>
      <c r="B6" s="463" t="s">
        <v>24</v>
      </c>
      <c r="C6" s="463" t="s">
        <v>25</v>
      </c>
      <c r="D6" s="463" t="s">
        <v>26</v>
      </c>
      <c r="E6" s="463" t="s">
        <v>27</v>
      </c>
      <c r="F6" s="463" t="s">
        <v>28</v>
      </c>
      <c r="G6" s="463" t="s">
        <v>29</v>
      </c>
      <c r="H6" s="463" t="s">
        <v>30</v>
      </c>
      <c r="I6" s="463" t="s">
        <v>31</v>
      </c>
      <c r="J6" s="472" t="s">
        <v>32</v>
      </c>
      <c r="K6" s="37" t="s">
        <v>33</v>
      </c>
      <c r="L6" s="36" t="s">
        <v>34</v>
      </c>
      <c r="M6" s="36" t="s">
        <v>35</v>
      </c>
      <c r="N6" s="36" t="s">
        <v>36</v>
      </c>
      <c r="O6" s="335" t="s">
        <v>37</v>
      </c>
      <c r="P6" s="36" t="s">
        <v>38</v>
      </c>
      <c r="Q6" s="36" t="s">
        <v>39</v>
      </c>
      <c r="R6" s="335" t="s">
        <v>40</v>
      </c>
      <c r="S6" s="36" t="s">
        <v>67</v>
      </c>
      <c r="T6" s="345" t="s">
        <v>158</v>
      </c>
      <c r="U6" s="350" t="s">
        <v>78</v>
      </c>
      <c r="V6" s="340" t="s">
        <v>160</v>
      </c>
    </row>
    <row r="7" spans="1:22" s="20" customFormat="1" ht="24.75" customHeight="1" thickBot="1">
      <c r="A7" s="475"/>
      <c r="B7" s="464"/>
      <c r="C7" s="464"/>
      <c r="D7" s="464"/>
      <c r="E7" s="464"/>
      <c r="F7" s="464"/>
      <c r="G7" s="464"/>
      <c r="H7" s="464"/>
      <c r="I7" s="464"/>
      <c r="J7" s="473"/>
      <c r="K7" s="470" t="s">
        <v>19</v>
      </c>
      <c r="L7" s="471"/>
      <c r="M7" s="471"/>
      <c r="N7" s="471"/>
      <c r="O7" s="471"/>
      <c r="P7" s="471"/>
      <c r="Q7" s="471"/>
      <c r="R7" s="471"/>
      <c r="S7" s="471"/>
      <c r="T7" s="346"/>
      <c r="U7" s="456" t="s">
        <v>13</v>
      </c>
      <c r="V7" s="406"/>
    </row>
    <row r="8" spans="1:22" ht="82.5" customHeight="1">
      <c r="A8" s="38" t="s">
        <v>9</v>
      </c>
      <c r="B8" s="158" t="s">
        <v>3</v>
      </c>
      <c r="C8" s="158" t="s">
        <v>4</v>
      </c>
      <c r="D8" s="158" t="s">
        <v>127</v>
      </c>
      <c r="E8" s="118" t="s">
        <v>68</v>
      </c>
      <c r="F8" s="158" t="s">
        <v>5</v>
      </c>
      <c r="G8" s="158" t="s">
        <v>6</v>
      </c>
      <c r="H8" s="158" t="s">
        <v>7</v>
      </c>
      <c r="I8" s="122" t="s">
        <v>70</v>
      </c>
      <c r="J8" s="159" t="s">
        <v>8</v>
      </c>
      <c r="K8" s="160" t="s">
        <v>20</v>
      </c>
      <c r="L8" s="158" t="s">
        <v>11</v>
      </c>
      <c r="M8" s="158" t="s">
        <v>0</v>
      </c>
      <c r="N8" s="158" t="s">
        <v>1</v>
      </c>
      <c r="O8" s="332" t="s">
        <v>140</v>
      </c>
      <c r="P8" s="150" t="s">
        <v>72</v>
      </c>
      <c r="Q8" s="150" t="s">
        <v>73</v>
      </c>
      <c r="R8" s="332" t="s">
        <v>140</v>
      </c>
      <c r="S8" s="158" t="s">
        <v>2</v>
      </c>
      <c r="T8" s="347" t="s">
        <v>140</v>
      </c>
      <c r="U8" s="355" t="s">
        <v>12</v>
      </c>
      <c r="V8" s="356" t="s">
        <v>140</v>
      </c>
    </row>
    <row r="9" spans="1:22" ht="30" customHeight="1">
      <c r="A9" s="21" t="s">
        <v>108</v>
      </c>
      <c r="B9" s="41">
        <f>'Tb 7 Sum SfL&amp;W EL'!B10+'Tb 8 Sum SfL&amp;W L1'!B10+'Tb 9 Sum SfL&amp;W L2'!B10</f>
        <v>0</v>
      </c>
      <c r="C9" s="41">
        <f>'Tb 7 Sum SfL&amp;W EL'!C10+'Tb 8 Sum SfL&amp;W L1'!C10+'Tb 9 Sum SfL&amp;W L2'!C10</f>
        <v>0</v>
      </c>
      <c r="D9" s="41">
        <f>'Tb 8 Sum SfL&amp;W L1'!D10+'Tb 9 Sum SfL&amp;W L2'!D10</f>
        <v>0</v>
      </c>
      <c r="E9" s="41">
        <f>'Tb 8 Sum SfL&amp;W L1'!E10+'Tb 9 Sum SfL&amp;W L2'!E10</f>
        <v>0</v>
      </c>
      <c r="F9" s="41">
        <f>'Tb 7 Sum SfL&amp;W EL'!D10+'Tb 8 Sum SfL&amp;W L1'!F10+'Tb 9 Sum SfL&amp;W L2'!F10</f>
        <v>0</v>
      </c>
      <c r="G9" s="41">
        <f>'Tb 7 Sum SfL&amp;W EL'!E10+'Tb 8 Sum SfL&amp;W L1'!G10+'Tb 9 Sum SfL&amp;W L2'!G10</f>
        <v>0</v>
      </c>
      <c r="H9" s="41">
        <f>'Tb 7 Sum SfL&amp;W EL'!F10+'Tb 8 Sum SfL&amp;W L1'!H10+'Tb 9 Sum SfL&amp;W L2'!H10</f>
        <v>0</v>
      </c>
      <c r="I9" s="155">
        <f>'Tb 7 Sum SfL&amp;W EL'!G10+'Tb 8 Sum SfL&amp;W L1'!I10+'Tb 9 Sum SfL&amp;W L2'!I10</f>
        <v>0</v>
      </c>
      <c r="J9" s="43">
        <f>'Tb 7 Sum SfL&amp;W EL'!H10+'Tb 8 Sum SfL&amp;W L1'!J10+'Tb 9 Sum SfL&amp;W L2'!J10</f>
        <v>0</v>
      </c>
      <c r="K9" s="42">
        <f>'Tb 7 Sum SfL&amp;W EL'!I10+'Tb 8 Sum SfL&amp;W L1'!K10+'Tb 9 Sum SfL&amp;W L2'!K10</f>
        <v>0</v>
      </c>
      <c r="L9" s="42">
        <f>'Tb 7 Sum SfL&amp;W EL'!J10+'Tb 8 Sum SfL&amp;W L1'!L10+'Tb 9 Sum SfL&amp;W L2'!L10</f>
        <v>0</v>
      </c>
      <c r="M9" s="42">
        <f>'Tb 7 Sum SfL&amp;W EL'!K10+'Tb 8 Sum SfL&amp;W L1'!M10+'Tb 9 Sum SfL&amp;W L2'!M10</f>
        <v>0</v>
      </c>
      <c r="N9" s="115" t="str">
        <f>IF(C9=0,"-",(G9+H9)/(C9-(D9+E9)))</f>
        <v>-</v>
      </c>
      <c r="O9" s="333" t="e">
        <f>IF(N9&gt;=0,VLOOKUP(N9,RET1_T1,2),"-")</f>
        <v>#N/A</v>
      </c>
      <c r="P9" s="115" t="str">
        <f>IF(C9=0,"-",(I9/G9))</f>
        <v>-</v>
      </c>
      <c r="Q9" s="115" t="str">
        <f>IF(G9=0,"-",(J9/G9))</f>
        <v>-</v>
      </c>
      <c r="R9" s="333" t="e">
        <f>IF(Q9&gt;=0,VLOOKUP(Q9,ACHT3_3,2),"-")</f>
        <v>#N/A</v>
      </c>
      <c r="S9" s="115" t="str">
        <f>IF(AND(C9-G9=0,J9=0),"-",(K9+L9)/(J9))</f>
        <v>-</v>
      </c>
      <c r="T9" s="348" t="e">
        <f>IF(S9&gt;=0,VLOOKUP(S9,PROG5_T5,2),"-")</f>
        <v>#N/A</v>
      </c>
      <c r="U9" s="352">
        <f>IF(AND(D9=0,E9=0,F9=0),0,((D9+E9+F9)/(C9-(G9+H9))))</f>
        <v>0</v>
      </c>
      <c r="V9" s="342" t="str">
        <f>IF(U9&gt;0,VLOOKUP(U9,PROG5_T5,2),"-")</f>
        <v>-</v>
      </c>
    </row>
    <row r="10" spans="1:22" ht="30" customHeight="1">
      <c r="A10" s="21" t="s">
        <v>109</v>
      </c>
      <c r="B10" s="41">
        <f>'Tb 7 Sum SfL&amp;W EL'!B11+'Tb 8 Sum SfL&amp;W L1'!B11+'Tb 9 Sum SfL&amp;W L2'!B11</f>
        <v>0</v>
      </c>
      <c r="C10" s="41">
        <f>'Tb 7 Sum SfL&amp;W EL'!C11+'Tb 8 Sum SfL&amp;W L1'!C11+'Tb 9 Sum SfL&amp;W L2'!C11</f>
        <v>0</v>
      </c>
      <c r="D10" s="41">
        <f>'Tb 8 Sum SfL&amp;W L1'!D11+'Tb 9 Sum SfL&amp;W L2'!D11</f>
        <v>0</v>
      </c>
      <c r="E10" s="41">
        <f>'Tb 8 Sum SfL&amp;W L1'!E11+'Tb 9 Sum SfL&amp;W L2'!E11</f>
        <v>0</v>
      </c>
      <c r="F10" s="41">
        <f>'Tb 7 Sum SfL&amp;W EL'!D11+'Tb 8 Sum SfL&amp;W L1'!F11+'Tb 9 Sum SfL&amp;W L2'!F11</f>
        <v>0</v>
      </c>
      <c r="G10" s="41">
        <f>'Tb 7 Sum SfL&amp;W EL'!E11+'Tb 8 Sum SfL&amp;W L1'!G11+'Tb 9 Sum SfL&amp;W L2'!G11</f>
        <v>0</v>
      </c>
      <c r="H10" s="41">
        <f>'Tb 7 Sum SfL&amp;W EL'!F11+'Tb 8 Sum SfL&amp;W L1'!H11+'Tb 9 Sum SfL&amp;W L2'!H11</f>
        <v>0</v>
      </c>
      <c r="I10" s="155">
        <f>'Tb 7 Sum SfL&amp;W EL'!G11+'Tb 8 Sum SfL&amp;W L1'!I11+'Tb 9 Sum SfL&amp;W L2'!I11</f>
        <v>0</v>
      </c>
      <c r="J10" s="43">
        <f>'Tb 7 Sum SfL&amp;W EL'!H11+'Tb 8 Sum SfL&amp;W L1'!J11+'Tb 9 Sum SfL&amp;W L2'!J11</f>
        <v>0</v>
      </c>
      <c r="K10" s="42">
        <f>'Tb 7 Sum SfL&amp;W EL'!I11+'Tb 8 Sum SfL&amp;W L1'!K11+'Tb 9 Sum SfL&amp;W L2'!K11</f>
        <v>0</v>
      </c>
      <c r="L10" s="42">
        <f>'Tb 7 Sum SfL&amp;W EL'!J11+'Tb 8 Sum SfL&amp;W L1'!L11+'Tb 9 Sum SfL&amp;W L2'!L11</f>
        <v>0</v>
      </c>
      <c r="M10" s="42">
        <f>'Tb 7 Sum SfL&amp;W EL'!K11+'Tb 8 Sum SfL&amp;W L1'!M11+'Tb 9 Sum SfL&amp;W L2'!M11</f>
        <v>0</v>
      </c>
      <c r="N10" s="115" t="str">
        <f>IF(C10=0,"-",(G10+H10)/(C10-(D10+E10)))</f>
        <v>-</v>
      </c>
      <c r="O10" s="333" t="e">
        <f>IF(N10&gt;=0,VLOOKUP(N10,RET1_T1,2),"-")</f>
        <v>#N/A</v>
      </c>
      <c r="P10" s="115" t="str">
        <f>IF(C10=0,"-",(I10/G10))</f>
        <v>-</v>
      </c>
      <c r="Q10" s="115" t="str">
        <f>IF(G10=0,"-",(J10/G10))</f>
        <v>-</v>
      </c>
      <c r="R10" s="333" t="e">
        <f>IF(Q10&gt;=0,VLOOKUP(Q10,ACHT3_3,2),"-")</f>
        <v>#N/A</v>
      </c>
      <c r="S10" s="115" t="str">
        <f>IF(AND(C10-G10=0,J10=0),"-",(K10+L10)/(J10))</f>
        <v>-</v>
      </c>
      <c r="T10" s="348" t="e">
        <f>IF(S10&gt;=0,VLOOKUP(S10,PROG5_T5,2),"-")</f>
        <v>#N/A</v>
      </c>
      <c r="U10" s="352">
        <f>IF(AND(D10=0,E10=0,F10=0),0,((D10+E10+F10)/(C10-(G10+H10))))</f>
        <v>0</v>
      </c>
      <c r="V10" s="342" t="str">
        <f>IF(U10&gt;0,VLOOKUP(U10,PROG5_T5,2),"-")</f>
        <v>-</v>
      </c>
    </row>
    <row r="11" spans="1:22" ht="30" customHeight="1" thickBot="1">
      <c r="A11" s="39" t="s">
        <v>10</v>
      </c>
      <c r="B11" s="51">
        <f>SUM(B9:B10)</f>
        <v>0</v>
      </c>
      <c r="C11" s="51">
        <f aca="true" t="shared" si="0" ref="C11:M11">SUM(C9:C10)</f>
        <v>0</v>
      </c>
      <c r="D11" s="51">
        <f t="shared" si="0"/>
        <v>0</v>
      </c>
      <c r="E11" s="51">
        <f t="shared" si="0"/>
        <v>0</v>
      </c>
      <c r="F11" s="51">
        <f t="shared" si="0"/>
        <v>0</v>
      </c>
      <c r="G11" s="51">
        <f t="shared" si="0"/>
        <v>0</v>
      </c>
      <c r="H11" s="51">
        <f t="shared" si="0"/>
        <v>0</v>
      </c>
      <c r="I11" s="51">
        <f t="shared" si="0"/>
        <v>0</v>
      </c>
      <c r="J11" s="51">
        <f t="shared" si="0"/>
        <v>0</v>
      </c>
      <c r="K11" s="51">
        <f t="shared" si="0"/>
        <v>0</v>
      </c>
      <c r="L11" s="51">
        <f t="shared" si="0"/>
        <v>0</v>
      </c>
      <c r="M11" s="51">
        <f t="shared" si="0"/>
        <v>0</v>
      </c>
      <c r="N11" s="116" t="str">
        <f>IF(C11=0,"-",(G11+H11)/(C11-(D11+E11)))</f>
        <v>-</v>
      </c>
      <c r="O11" s="336" t="e">
        <f>IF(N11&gt;=0,VLOOKUP(N11,RET1_T1,2),"-")</f>
        <v>#N/A</v>
      </c>
      <c r="P11" s="157" t="str">
        <f>IF(C11=0,"-",(I11/G11))</f>
        <v>-</v>
      </c>
      <c r="Q11" s="116" t="str">
        <f>IF(G11=0,"-",(J11/G11))</f>
        <v>-</v>
      </c>
      <c r="R11" s="336" t="e">
        <f>IF(Q11&gt;=0,VLOOKUP(Q11,ACHT3_3,2),"-")</f>
        <v>#N/A</v>
      </c>
      <c r="S11" s="116" t="str">
        <f>IF(AND(C11-G11=0,J11=0),"-",(K11+L11)/(J11))</f>
        <v>-</v>
      </c>
      <c r="T11" s="353" t="e">
        <f>IF(S11&gt;=0,VLOOKUP(S11,PROG5_T5,2),"-")</f>
        <v>#N/A</v>
      </c>
      <c r="U11" s="354">
        <f>IF(AND(D11=0,E11=0,F11=0),0,((D11+E11+F11)/(C11-(G11+H11))))</f>
        <v>0</v>
      </c>
      <c r="V11" s="343" t="str">
        <f>IF(U11&gt;0,VLOOKUP(U11,PROG5_T5,2),"-")</f>
        <v>-</v>
      </c>
    </row>
    <row r="12" spans="1:22" ht="15.75" thickTop="1">
      <c r="A12" s="8"/>
      <c r="B12" s="8"/>
      <c r="C12" s="8"/>
      <c r="D12" s="8"/>
      <c r="E12" s="8"/>
      <c r="F12" s="8"/>
      <c r="G12" s="8"/>
      <c r="H12" s="8"/>
      <c r="I12" s="8"/>
      <c r="J12" s="8"/>
      <c r="K12" s="8"/>
      <c r="L12" s="8"/>
      <c r="M12" s="8"/>
      <c r="N12" s="8"/>
      <c r="O12" s="229"/>
      <c r="P12" s="8"/>
      <c r="Q12" s="8"/>
      <c r="R12" s="229"/>
      <c r="S12" s="8"/>
      <c r="T12" s="229"/>
      <c r="U12" s="8"/>
      <c r="V12" s="229"/>
    </row>
    <row r="13" spans="1:22" ht="15.75" thickBot="1">
      <c r="A13" s="7" t="s">
        <v>50</v>
      </c>
      <c r="B13" s="8"/>
      <c r="C13" s="8"/>
      <c r="D13" s="8"/>
      <c r="E13" s="8"/>
      <c r="F13" s="8"/>
      <c r="G13" s="8"/>
      <c r="H13" s="8"/>
      <c r="I13" s="8"/>
      <c r="J13" s="8"/>
      <c r="K13" s="8"/>
      <c r="L13" s="8"/>
      <c r="M13" s="8"/>
      <c r="N13" s="8"/>
      <c r="O13" s="229"/>
      <c r="P13" s="8"/>
      <c r="Q13" s="8"/>
      <c r="R13" s="229"/>
      <c r="S13" s="8"/>
      <c r="T13" s="229"/>
      <c r="U13" s="8"/>
      <c r="V13" s="229"/>
    </row>
    <row r="14" spans="1:22" ht="24.75" customHeight="1" thickTop="1">
      <c r="A14" s="474" t="s">
        <v>23</v>
      </c>
      <c r="B14" s="463" t="s">
        <v>24</v>
      </c>
      <c r="C14" s="463" t="s">
        <v>25</v>
      </c>
      <c r="D14" s="463" t="s">
        <v>26</v>
      </c>
      <c r="E14" s="463" t="s">
        <v>27</v>
      </c>
      <c r="F14" s="463" t="s">
        <v>28</v>
      </c>
      <c r="G14" s="463" t="s">
        <v>29</v>
      </c>
      <c r="H14" s="463" t="s">
        <v>30</v>
      </c>
      <c r="I14" s="463" t="s">
        <v>31</v>
      </c>
      <c r="J14" s="472" t="s">
        <v>32</v>
      </c>
      <c r="K14" s="37" t="s">
        <v>33</v>
      </c>
      <c r="L14" s="36" t="s">
        <v>34</v>
      </c>
      <c r="M14" s="36" t="s">
        <v>35</v>
      </c>
      <c r="N14" s="36" t="s">
        <v>36</v>
      </c>
      <c r="O14" s="335" t="s">
        <v>37</v>
      </c>
      <c r="P14" s="36" t="s">
        <v>38</v>
      </c>
      <c r="Q14" s="36" t="s">
        <v>39</v>
      </c>
      <c r="R14" s="335" t="s">
        <v>40</v>
      </c>
      <c r="S14" s="36" t="s">
        <v>67</v>
      </c>
      <c r="T14" s="345" t="s">
        <v>158</v>
      </c>
      <c r="U14" s="350" t="s">
        <v>78</v>
      </c>
      <c r="V14" s="340" t="s">
        <v>160</v>
      </c>
    </row>
    <row r="15" spans="1:22" ht="24.75" customHeight="1" thickBot="1">
      <c r="A15" s="475"/>
      <c r="B15" s="464"/>
      <c r="C15" s="464"/>
      <c r="D15" s="464"/>
      <c r="E15" s="464"/>
      <c r="F15" s="464"/>
      <c r="G15" s="464"/>
      <c r="H15" s="464"/>
      <c r="I15" s="464"/>
      <c r="J15" s="473"/>
      <c r="K15" s="470" t="s">
        <v>19</v>
      </c>
      <c r="L15" s="471"/>
      <c r="M15" s="471"/>
      <c r="N15" s="471"/>
      <c r="O15" s="471"/>
      <c r="P15" s="471"/>
      <c r="Q15" s="471"/>
      <c r="R15" s="471"/>
      <c r="S15" s="471"/>
      <c r="T15" s="346"/>
      <c r="U15" s="454" t="s">
        <v>13</v>
      </c>
      <c r="V15" s="455"/>
    </row>
    <row r="16" spans="1:29" ht="60">
      <c r="A16" s="38" t="s">
        <v>9</v>
      </c>
      <c r="B16" s="158" t="s">
        <v>3</v>
      </c>
      <c r="C16" s="158" t="s">
        <v>130</v>
      </c>
      <c r="D16" s="187"/>
      <c r="E16" s="137" t="s">
        <v>4</v>
      </c>
      <c r="F16" s="158" t="s">
        <v>5</v>
      </c>
      <c r="G16" s="158" t="s">
        <v>6</v>
      </c>
      <c r="H16" s="158" t="s">
        <v>7</v>
      </c>
      <c r="I16" s="122" t="s">
        <v>70</v>
      </c>
      <c r="J16" s="149" t="s">
        <v>8</v>
      </c>
      <c r="K16" s="160" t="s">
        <v>20</v>
      </c>
      <c r="L16" s="158" t="s">
        <v>11</v>
      </c>
      <c r="M16" s="158" t="s">
        <v>0</v>
      </c>
      <c r="N16" s="158" t="s">
        <v>1</v>
      </c>
      <c r="O16" s="332" t="s">
        <v>140</v>
      </c>
      <c r="P16" s="150" t="s">
        <v>72</v>
      </c>
      <c r="Q16" s="150" t="s">
        <v>73</v>
      </c>
      <c r="R16" s="332" t="s">
        <v>140</v>
      </c>
      <c r="S16" s="158" t="s">
        <v>2</v>
      </c>
      <c r="T16" s="347" t="s">
        <v>140</v>
      </c>
      <c r="U16" s="355" t="s">
        <v>12</v>
      </c>
      <c r="V16" s="356" t="s">
        <v>140</v>
      </c>
      <c r="AB16" s="33">
        <v>0</v>
      </c>
      <c r="AC16" s="34" t="s">
        <v>14</v>
      </c>
    </row>
    <row r="17" spans="1:29" ht="30" customHeight="1">
      <c r="A17" s="21" t="s">
        <v>93</v>
      </c>
      <c r="B17" s="41">
        <f>'Tb 10 Sum L2 App'!B10+'Tb 11 Sum L3 App'!B10</f>
        <v>0</v>
      </c>
      <c r="C17" s="41">
        <f>'Tb 10 Sum L2 App'!C10</f>
        <v>0</v>
      </c>
      <c r="D17" s="188"/>
      <c r="E17" s="41">
        <f>'Tb 10 Sum L2 App'!D10+'Tb 11 Sum L3 App'!C10</f>
        <v>0</v>
      </c>
      <c r="F17" s="5">
        <f>'Tb 10 Sum L2 App'!E10+'Tb 11 Sum L3 App'!D10</f>
        <v>0</v>
      </c>
      <c r="G17" s="5">
        <f>'Tb 10 Sum L2 App'!F10+'Tb 11 Sum L3 App'!E10</f>
        <v>0</v>
      </c>
      <c r="H17" s="5">
        <f>'Tb 10 Sum L2 App'!G10+'Tb 11 Sum L3 App'!F10</f>
        <v>0</v>
      </c>
      <c r="I17" s="5">
        <f>'Tb 10 Sum L2 App'!H10+'Tb 11 Sum L3 App'!G10</f>
        <v>0</v>
      </c>
      <c r="J17" s="46">
        <f>'Tb 10 Sum L2 App'!I10+'Tb 11 Sum L3 App'!H10</f>
        <v>0</v>
      </c>
      <c r="K17" s="44">
        <f>'Tb 10 Sum L2 App'!J10+'Tb 11 Sum L3 App'!I10</f>
        <v>0</v>
      </c>
      <c r="L17" s="5">
        <f>'Tb 10 Sum L2 App'!K10+'Tb 11 Sum L3 App'!J10</f>
        <v>0</v>
      </c>
      <c r="M17" s="5">
        <f>'Tb 10 Sum L2 App'!L10+'Tb 11 Sum L3 App'!K10</f>
        <v>0</v>
      </c>
      <c r="N17" s="115" t="str">
        <f>IF(E17=0,"-",(G17+H17)/E17)</f>
        <v>-</v>
      </c>
      <c r="O17" s="333" t="e">
        <f>IF(N17&gt;=0,VLOOKUP(N17,RET1_T1,2),"-")</f>
        <v>#N/A</v>
      </c>
      <c r="P17" s="115" t="str">
        <f>IF(E17=0,"-",(I17/G17))</f>
        <v>-</v>
      </c>
      <c r="Q17" s="115" t="str">
        <f>IF(G17=0,"-",(J17/G17))</f>
        <v>-</v>
      </c>
      <c r="R17" s="333" t="e">
        <f>IF(Q17&gt;=0,VLOOKUP(Q17,ACHT3_3,2),"-")</f>
        <v>#N/A</v>
      </c>
      <c r="S17" s="6" t="str">
        <f>IF(AND(E17-G17=0,J17=0),"-",(K17+L17)/(J17))</f>
        <v>-</v>
      </c>
      <c r="T17" s="348" t="e">
        <f>IF(S17&gt;=0,VLOOKUP(S17,PROG5_T5,2),"-")</f>
        <v>#N/A</v>
      </c>
      <c r="U17" s="352">
        <f>IF(E17=0,0,(F17/(E17-(G17+H17))))</f>
        <v>0</v>
      </c>
      <c r="V17" s="342" t="str">
        <f>IF(U17&gt;0,VLOOKUP(U17,PROG5_T5,2),"-")</f>
        <v>-</v>
      </c>
      <c r="AB17" s="33">
        <v>0.6</v>
      </c>
      <c r="AC17" s="34" t="s">
        <v>15</v>
      </c>
    </row>
    <row r="18" spans="1:29" ht="30" customHeight="1">
      <c r="A18" s="21" t="s">
        <v>107</v>
      </c>
      <c r="B18" s="41">
        <f>'Tb 10 Sum L2 App'!B11+'Tb 11 Sum L3 App'!B11</f>
        <v>0</v>
      </c>
      <c r="C18" s="41">
        <f>'Tb 10 Sum L2 App'!C11</f>
        <v>0</v>
      </c>
      <c r="D18" s="188"/>
      <c r="E18" s="41">
        <f>'Tb 10 Sum L2 App'!D11+'Tb 11 Sum L3 App'!C11</f>
        <v>0</v>
      </c>
      <c r="F18" s="5">
        <f>'Tb 10 Sum L2 App'!E11+'Tb 11 Sum L3 App'!D11</f>
        <v>0</v>
      </c>
      <c r="G18" s="5">
        <f>'Tb 10 Sum L2 App'!F11+'Tb 11 Sum L3 App'!E11</f>
        <v>0</v>
      </c>
      <c r="H18" s="5">
        <f>'Tb 10 Sum L2 App'!G11+'Tb 11 Sum L3 App'!F11</f>
        <v>0</v>
      </c>
      <c r="I18" s="5">
        <f>'Tb 10 Sum L2 App'!H11+'Tb 11 Sum L3 App'!G11</f>
        <v>0</v>
      </c>
      <c r="J18" s="46">
        <f>'Tb 10 Sum L2 App'!I11+'Tb 11 Sum L3 App'!H11</f>
        <v>0</v>
      </c>
      <c r="K18" s="44">
        <f>'Tb 10 Sum L2 App'!J11+'Tb 11 Sum L3 App'!I11</f>
        <v>0</v>
      </c>
      <c r="L18" s="5">
        <f>'Tb 10 Sum L2 App'!K11+'Tb 11 Sum L3 App'!J11</f>
        <v>0</v>
      </c>
      <c r="M18" s="5">
        <v>0</v>
      </c>
      <c r="N18" s="115" t="str">
        <f>IF(E18=0,"-",(G18+H18)/E18)</f>
        <v>-</v>
      </c>
      <c r="O18" s="333" t="e">
        <f>IF(N18&gt;=0,VLOOKUP(N18,RET1_T1,2),"-")</f>
        <v>#N/A</v>
      </c>
      <c r="P18" s="115" t="str">
        <f>IF(E18=0,"-",(I18/G18))</f>
        <v>-</v>
      </c>
      <c r="Q18" s="115" t="str">
        <f>IF(G18=0,"-",(J18/G18))</f>
        <v>-</v>
      </c>
      <c r="R18" s="333" t="e">
        <f>IF(Q18&gt;=0,VLOOKUP(Q18,ACHT3_3,2),"-")</f>
        <v>#N/A</v>
      </c>
      <c r="S18" s="6" t="str">
        <f>IF(AND(E18-G18=0,J18=0),"-",(K18+L18)/(J18))</f>
        <v>-</v>
      </c>
      <c r="T18" s="348" t="e">
        <f>IF(S18&gt;=0,VLOOKUP(S18,PROG5_T5,2),"-")</f>
        <v>#N/A</v>
      </c>
      <c r="U18" s="352">
        <f>IF(E18=0,0,(F18/(E18-(G18+H18))))</f>
        <v>0</v>
      </c>
      <c r="V18" s="342" t="str">
        <f>IF(U18&gt;0,VLOOKUP(U18,PROG5_T5,2),"-")</f>
        <v>-</v>
      </c>
      <c r="AB18" s="33"/>
      <c r="AC18" s="34"/>
    </row>
    <row r="19" spans="1:29" ht="30" customHeight="1">
      <c r="A19" s="21" t="s">
        <v>108</v>
      </c>
      <c r="B19" s="41">
        <f>'Tb 10 Sum L2 App'!B12+'Tb 11 Sum L3 App'!B12</f>
        <v>0</v>
      </c>
      <c r="C19" s="41">
        <f>'Tb 10 Sum L2 App'!C12</f>
        <v>0</v>
      </c>
      <c r="D19" s="188"/>
      <c r="E19" s="41">
        <f>'Tb 10 Sum L2 App'!D12+'Tb 11 Sum L3 App'!C12</f>
        <v>0</v>
      </c>
      <c r="F19" s="5">
        <f>'Tb 10 Sum L2 App'!E12+'Tb 11 Sum L3 App'!D12</f>
        <v>0</v>
      </c>
      <c r="G19" s="5">
        <f>'Tb 10 Sum L2 App'!F12+'Tb 11 Sum L3 App'!E12</f>
        <v>0</v>
      </c>
      <c r="H19" s="5">
        <f>'Tb 10 Sum L2 App'!G12+'Tb 11 Sum L3 App'!F12</f>
        <v>0</v>
      </c>
      <c r="I19" s="5">
        <f>'Tb 10 Sum L2 App'!H12+'Tb 11 Sum L3 App'!G12</f>
        <v>0</v>
      </c>
      <c r="J19" s="46">
        <f>'Tb 10 Sum L2 App'!I12+'Tb 11 Sum L3 App'!H12</f>
        <v>0</v>
      </c>
      <c r="K19" s="44">
        <f>'Tb 10 Sum L2 App'!J12+'Tb 11 Sum L3 App'!I12</f>
        <v>0</v>
      </c>
      <c r="L19" s="5">
        <f>'Tb 10 Sum L2 App'!K12+'Tb 11 Sum L3 App'!J12</f>
        <v>0</v>
      </c>
      <c r="M19" s="5">
        <v>0</v>
      </c>
      <c r="N19" s="115" t="str">
        <f>IF(E19=0,"-",(G19+H19)/E19)</f>
        <v>-</v>
      </c>
      <c r="O19" s="333" t="e">
        <f>IF(N19&gt;=0,VLOOKUP(N19,RET1_T1,2),"-")</f>
        <v>#N/A</v>
      </c>
      <c r="P19" s="115" t="str">
        <f>IF(E19=0,"-",(I19/G19))</f>
        <v>-</v>
      </c>
      <c r="Q19" s="115" t="str">
        <f>IF(G19=0,"-",(J19/G19))</f>
        <v>-</v>
      </c>
      <c r="R19" s="333" t="e">
        <f>IF(Q19&gt;=0,VLOOKUP(Q19,ACHT3_3,2),"-")</f>
        <v>#N/A</v>
      </c>
      <c r="S19" s="6" t="str">
        <f>IF(AND(E19-G19=0,J19=0),"-",(K19+L19)/(J19))</f>
        <v>-</v>
      </c>
      <c r="T19" s="348" t="e">
        <f>IF(S19&gt;=0,VLOOKUP(S19,PROG5_T5,2),"-")</f>
        <v>#N/A</v>
      </c>
      <c r="U19" s="352">
        <f>IF(E19=0,0,(F19/(E19-(G19+H19))))</f>
        <v>0</v>
      </c>
      <c r="V19" s="342" t="str">
        <f>IF(U19&gt;0,VLOOKUP(U19,PROG5_T5,2),"-")</f>
        <v>-</v>
      </c>
      <c r="AB19" s="33">
        <v>0.7</v>
      </c>
      <c r="AC19" s="34" t="s">
        <v>16</v>
      </c>
    </row>
    <row r="20" spans="1:29" ht="30" customHeight="1" thickBot="1">
      <c r="A20" s="26" t="s">
        <v>10</v>
      </c>
      <c r="B20" s="2">
        <f aca="true" t="shared" si="1" ref="B20:M20">SUM(B17:B19)</f>
        <v>0</v>
      </c>
      <c r="C20" s="52">
        <f>SUM(C17:C19)</f>
        <v>0</v>
      </c>
      <c r="D20" s="189"/>
      <c r="E20" s="2">
        <f>SUM(E17:E19)</f>
        <v>0</v>
      </c>
      <c r="F20" s="2">
        <f t="shared" si="1"/>
        <v>0</v>
      </c>
      <c r="G20" s="2">
        <f t="shared" si="1"/>
        <v>0</v>
      </c>
      <c r="H20" s="2">
        <f t="shared" si="1"/>
        <v>0</v>
      </c>
      <c r="I20" s="3">
        <v>0</v>
      </c>
      <c r="J20" s="47">
        <f t="shared" si="1"/>
        <v>0</v>
      </c>
      <c r="K20" s="45">
        <f t="shared" si="1"/>
        <v>0</v>
      </c>
      <c r="L20" s="2">
        <f t="shared" si="1"/>
        <v>0</v>
      </c>
      <c r="M20" s="2">
        <f t="shared" si="1"/>
        <v>0</v>
      </c>
      <c r="N20" s="108" t="str">
        <f>IF(C20=0,"-",(G20+H20)/E20)</f>
        <v>-</v>
      </c>
      <c r="O20" s="337" t="e">
        <f>IF(N20&gt;=0,VLOOKUP(N20,RET1_T1,2),"-")</f>
        <v>#N/A</v>
      </c>
      <c r="P20" s="161" t="str">
        <f>IF(C20=0,"-",(I20/G20))</f>
        <v>-</v>
      </c>
      <c r="Q20" s="108" t="str">
        <f>IF(G20=0,"-",(J20/G20))</f>
        <v>-</v>
      </c>
      <c r="R20" s="337" t="e">
        <f>IF(Q20&gt;=0,VLOOKUP(Q20,ACHT3_3,2),"-")</f>
        <v>#N/A</v>
      </c>
      <c r="S20" s="4" t="str">
        <f>IF(AND(C20-G20=0,J20=0),"-",(K20+L20)/(J20))</f>
        <v>-</v>
      </c>
      <c r="T20" s="349" t="e">
        <f>IF(S20&gt;=0,VLOOKUP(S20,PROG5_T5,2),"-")</f>
        <v>#N/A</v>
      </c>
      <c r="U20" s="331">
        <f>IF(E20=0,0,(F20/(E20-(G20+H20))))</f>
        <v>0</v>
      </c>
      <c r="V20" s="344" t="str">
        <f>IF(U20&gt;0,VLOOKUP(U20,PROG5_T5,2),"-")</f>
        <v>-</v>
      </c>
      <c r="AB20" s="33">
        <v>0.9</v>
      </c>
      <c r="AC20" s="34" t="s">
        <v>18</v>
      </c>
    </row>
    <row r="21" spans="1:22" ht="15.75" thickTop="1">
      <c r="A21" s="8"/>
      <c r="B21" s="8"/>
      <c r="C21" s="8"/>
      <c r="D21" s="8"/>
      <c r="E21" s="8"/>
      <c r="F21" s="8"/>
      <c r="G21" s="8"/>
      <c r="H21" s="8"/>
      <c r="I21" s="8"/>
      <c r="J21" s="8"/>
      <c r="K21" s="8"/>
      <c r="L21" s="8"/>
      <c r="M21" s="8"/>
      <c r="N21" s="8"/>
      <c r="O21" s="229"/>
      <c r="P21" s="8"/>
      <c r="Q21" s="8"/>
      <c r="R21" s="229"/>
      <c r="S21" s="8"/>
      <c r="T21" s="229"/>
      <c r="U21" s="8"/>
      <c r="V21" s="229"/>
    </row>
    <row r="22" spans="1:22" ht="30" customHeight="1">
      <c r="A22" s="7" t="s">
        <v>60</v>
      </c>
      <c r="B22" s="8"/>
      <c r="C22" s="8"/>
      <c r="D22" s="8"/>
      <c r="E22" s="8"/>
      <c r="F22" s="8"/>
      <c r="G22" s="8"/>
      <c r="H22" s="8"/>
      <c r="I22" s="8"/>
      <c r="J22" s="8"/>
      <c r="K22" s="8"/>
      <c r="L22" s="8"/>
      <c r="M22" s="8"/>
      <c r="N22" s="8"/>
      <c r="O22" s="229"/>
      <c r="P22" s="8"/>
      <c r="Q22" s="8"/>
      <c r="R22" s="229"/>
      <c r="S22" s="8"/>
      <c r="T22" s="229"/>
      <c r="U22" s="8"/>
      <c r="V22" s="229"/>
    </row>
    <row r="23" spans="1:22" ht="12" customHeight="1">
      <c r="A23" s="7"/>
      <c r="B23" s="8"/>
      <c r="C23" s="8"/>
      <c r="D23" s="8"/>
      <c r="E23" s="8"/>
      <c r="F23" s="8"/>
      <c r="G23" s="8"/>
      <c r="H23" s="8"/>
      <c r="I23" s="8"/>
      <c r="J23" s="8"/>
      <c r="K23" s="8"/>
      <c r="L23" s="8"/>
      <c r="M23" s="8"/>
      <c r="N23" s="8"/>
      <c r="O23" s="229"/>
      <c r="P23" s="8"/>
      <c r="Q23" s="8"/>
      <c r="R23" s="229"/>
      <c r="S23" s="8"/>
      <c r="T23" s="229"/>
      <c r="U23" s="8"/>
      <c r="V23" s="229"/>
    </row>
    <row r="24" spans="1:22" ht="30" customHeight="1" thickBot="1">
      <c r="A24" s="10" t="s">
        <v>49</v>
      </c>
      <c r="B24" s="32"/>
      <c r="C24" s="32"/>
      <c r="D24" s="32"/>
      <c r="E24" s="32"/>
      <c r="F24" s="32"/>
      <c r="G24" s="32"/>
      <c r="H24" s="8"/>
      <c r="I24" s="8"/>
      <c r="J24" s="8"/>
      <c r="K24" s="8"/>
      <c r="L24" s="8"/>
      <c r="M24" s="8"/>
      <c r="N24" s="8"/>
      <c r="O24" s="229"/>
      <c r="P24" s="8"/>
      <c r="Q24" s="8"/>
      <c r="R24" s="229"/>
      <c r="S24" s="8"/>
      <c r="T24" s="229"/>
      <c r="U24" s="8"/>
      <c r="V24" s="229"/>
    </row>
    <row r="25" spans="1:22" ht="30" customHeight="1" thickBot="1">
      <c r="A25" s="466" t="s">
        <v>129</v>
      </c>
      <c r="B25" s="466"/>
      <c r="C25" s="466"/>
      <c r="D25" s="466"/>
      <c r="E25" s="467"/>
      <c r="F25" s="468"/>
      <c r="G25" s="468"/>
      <c r="H25" s="468"/>
      <c r="I25" s="468"/>
      <c r="J25" s="469"/>
      <c r="O25" s="229"/>
      <c r="P25" s="8"/>
      <c r="Q25" s="8"/>
      <c r="R25" s="229"/>
      <c r="S25" s="8"/>
      <c r="T25" s="229"/>
      <c r="U25" s="8"/>
      <c r="V25" s="229"/>
    </row>
    <row r="26" spans="1:22" ht="15">
      <c r="A26" s="465"/>
      <c r="B26" s="465"/>
      <c r="C26" s="465"/>
      <c r="D26" s="465"/>
      <c r="E26" s="465"/>
      <c r="F26" s="35"/>
      <c r="G26" s="35"/>
      <c r="H26" s="8"/>
      <c r="I26" s="8"/>
      <c r="J26" s="8"/>
      <c r="K26" s="8"/>
      <c r="L26" s="8"/>
      <c r="M26" s="8"/>
      <c r="N26" s="8"/>
      <c r="O26" s="229"/>
      <c r="P26" s="8"/>
      <c r="Q26" s="8"/>
      <c r="R26" s="229"/>
      <c r="S26" s="8"/>
      <c r="T26" s="229"/>
      <c r="U26" s="8"/>
      <c r="V26" s="229"/>
    </row>
    <row r="27" spans="1:22" ht="15">
      <c r="A27" s="10"/>
      <c r="B27" s="35"/>
      <c r="C27" s="35"/>
      <c r="D27" s="35"/>
      <c r="E27" s="35"/>
      <c r="F27" s="35"/>
      <c r="G27" s="35"/>
      <c r="H27" s="8"/>
      <c r="I27" s="8"/>
      <c r="J27" s="8"/>
      <c r="K27" s="8"/>
      <c r="L27" s="8"/>
      <c r="M27" s="8"/>
      <c r="N27" s="8"/>
      <c r="O27" s="229"/>
      <c r="P27" s="8"/>
      <c r="Q27" s="8"/>
      <c r="R27" s="229"/>
      <c r="S27" s="8"/>
      <c r="T27" s="229"/>
      <c r="U27" s="8"/>
      <c r="V27" s="229"/>
    </row>
    <row r="28" spans="1:22" ht="17.25" thickBot="1">
      <c r="A28" s="40" t="s">
        <v>161</v>
      </c>
      <c r="B28" s="35"/>
      <c r="C28" s="35"/>
      <c r="D28" s="35"/>
      <c r="E28" s="35"/>
      <c r="F28" s="35"/>
      <c r="G28" s="35"/>
      <c r="H28" s="8"/>
      <c r="I28" s="8"/>
      <c r="J28" s="8"/>
      <c r="K28" s="8"/>
      <c r="L28" s="8"/>
      <c r="M28" s="8"/>
      <c r="N28" s="8"/>
      <c r="O28" s="229"/>
      <c r="P28" s="8"/>
      <c r="Q28" s="8"/>
      <c r="R28" s="229"/>
      <c r="S28" s="8"/>
      <c r="T28" s="229"/>
      <c r="U28" s="8"/>
      <c r="V28" s="229"/>
    </row>
    <row r="29" spans="1:22" ht="24.75" customHeight="1" thickTop="1">
      <c r="A29" s="474" t="s">
        <v>23</v>
      </c>
      <c r="B29" s="463" t="s">
        <v>24</v>
      </c>
      <c r="C29" s="463" t="s">
        <v>25</v>
      </c>
      <c r="D29" s="463" t="s">
        <v>26</v>
      </c>
      <c r="E29" s="463" t="s">
        <v>27</v>
      </c>
      <c r="F29" s="463" t="s">
        <v>28</v>
      </c>
      <c r="G29" s="463" t="s">
        <v>29</v>
      </c>
      <c r="H29" s="463" t="s">
        <v>30</v>
      </c>
      <c r="I29" s="463" t="s">
        <v>31</v>
      </c>
      <c r="J29" s="472" t="s">
        <v>32</v>
      </c>
      <c r="K29" s="37" t="s">
        <v>33</v>
      </c>
      <c r="L29" s="36" t="s">
        <v>34</v>
      </c>
      <c r="M29" s="36" t="s">
        <v>35</v>
      </c>
      <c r="N29" s="36" t="s">
        <v>36</v>
      </c>
      <c r="O29" s="335" t="s">
        <v>37</v>
      </c>
      <c r="P29" s="36" t="s">
        <v>38</v>
      </c>
      <c r="Q29" s="36" t="s">
        <v>39</v>
      </c>
      <c r="R29" s="335" t="s">
        <v>40</v>
      </c>
      <c r="S29" s="36" t="s">
        <v>67</v>
      </c>
      <c r="T29" s="345" t="s">
        <v>158</v>
      </c>
      <c r="U29" s="350" t="s">
        <v>78</v>
      </c>
      <c r="V29" s="340" t="s">
        <v>160</v>
      </c>
    </row>
    <row r="30" spans="1:22" ht="24.75" customHeight="1" thickBot="1">
      <c r="A30" s="475"/>
      <c r="B30" s="464"/>
      <c r="C30" s="464"/>
      <c r="D30" s="464"/>
      <c r="E30" s="464"/>
      <c r="F30" s="464"/>
      <c r="G30" s="464"/>
      <c r="H30" s="464"/>
      <c r="I30" s="464"/>
      <c r="J30" s="473"/>
      <c r="K30" s="470" t="s">
        <v>19</v>
      </c>
      <c r="L30" s="471"/>
      <c r="M30" s="471"/>
      <c r="N30" s="471"/>
      <c r="O30" s="471"/>
      <c r="P30" s="471"/>
      <c r="Q30" s="471"/>
      <c r="R30" s="471"/>
      <c r="S30" s="471"/>
      <c r="T30" s="339"/>
      <c r="U30" s="457" t="s">
        <v>13</v>
      </c>
      <c r="V30" s="458"/>
    </row>
    <row r="31" spans="1:22" ht="84">
      <c r="A31" s="38" t="s">
        <v>9</v>
      </c>
      <c r="B31" s="158" t="s">
        <v>3</v>
      </c>
      <c r="C31" s="158" t="s">
        <v>4</v>
      </c>
      <c r="D31" s="150" t="s">
        <v>127</v>
      </c>
      <c r="E31" s="118" t="s">
        <v>68</v>
      </c>
      <c r="F31" s="158" t="s">
        <v>5</v>
      </c>
      <c r="G31" s="158" t="s">
        <v>6</v>
      </c>
      <c r="H31" s="158" t="s">
        <v>7</v>
      </c>
      <c r="I31" s="122" t="s">
        <v>70</v>
      </c>
      <c r="J31" s="149" t="s">
        <v>8</v>
      </c>
      <c r="K31" s="160" t="s">
        <v>20</v>
      </c>
      <c r="L31" s="158" t="s">
        <v>11</v>
      </c>
      <c r="M31" s="158" t="s">
        <v>0</v>
      </c>
      <c r="N31" s="158" t="s">
        <v>1</v>
      </c>
      <c r="O31" s="332" t="s">
        <v>140</v>
      </c>
      <c r="P31" s="150" t="s">
        <v>72</v>
      </c>
      <c r="Q31" s="150" t="s">
        <v>73</v>
      </c>
      <c r="R31" s="332" t="s">
        <v>140</v>
      </c>
      <c r="S31" s="158" t="s">
        <v>2</v>
      </c>
      <c r="T31" s="347" t="s">
        <v>140</v>
      </c>
      <c r="U31" s="351" t="s">
        <v>12</v>
      </c>
      <c r="V31" s="341" t="s">
        <v>140</v>
      </c>
    </row>
    <row r="32" spans="1:22" ht="30" customHeight="1">
      <c r="A32" s="21" t="s">
        <v>93</v>
      </c>
      <c r="B32" s="41">
        <f>B17+C17</f>
        <v>0</v>
      </c>
      <c r="C32" s="176">
        <f>E17</f>
        <v>0</v>
      </c>
      <c r="D32" s="188"/>
      <c r="E32" s="188"/>
      <c r="F32" s="41">
        <f>F17</f>
        <v>0</v>
      </c>
      <c r="G32" s="41">
        <f aca="true" t="shared" si="2" ref="G32:M32">G17</f>
        <v>0</v>
      </c>
      <c r="H32" s="41">
        <f t="shared" si="2"/>
        <v>0</v>
      </c>
      <c r="I32" s="41">
        <f t="shared" si="2"/>
        <v>0</v>
      </c>
      <c r="J32" s="43">
        <f t="shared" si="2"/>
        <v>0</v>
      </c>
      <c r="K32" s="42">
        <f t="shared" si="2"/>
        <v>0</v>
      </c>
      <c r="L32" s="41">
        <f t="shared" si="2"/>
        <v>0</v>
      </c>
      <c r="M32" s="41">
        <f t="shared" si="2"/>
        <v>0</v>
      </c>
      <c r="N32" s="115" t="str">
        <f>IF(C32=0,"-",(G32+H32)/(C32-(D32+E32)))</f>
        <v>-</v>
      </c>
      <c r="O32" s="333" t="e">
        <f>IF(N32&gt;=0,VLOOKUP(N32,RET1_T1,2),"-")</f>
        <v>#N/A</v>
      </c>
      <c r="P32" s="162" t="str">
        <f>IF(C32=0,"-",(I32/G32))</f>
        <v>-</v>
      </c>
      <c r="Q32" s="115" t="str">
        <f>IF(G32=0,"-",(J32/G32))</f>
        <v>-</v>
      </c>
      <c r="R32" s="333" t="e">
        <f>IF(Q32&gt;=0,VLOOKUP(Q32,ACHT3_3,2),"-")</f>
        <v>#N/A</v>
      </c>
      <c r="S32" s="115" t="str">
        <f>IF(AND(C32-G32=0,J32=0),"-",(K32+L32)/(J32))</f>
        <v>-</v>
      </c>
      <c r="T32" s="348" t="e">
        <f>IF(S32&gt;=0,VLOOKUP(S32,PROG5_T5,2),"-")</f>
        <v>#N/A</v>
      </c>
      <c r="U32" s="352">
        <f>IF(AND(D32=0,E32=0,F32=0),0,((D32+E32+F32)/(C32-(G32+H32))))</f>
        <v>0</v>
      </c>
      <c r="V32" s="342" t="str">
        <f>IF(U32&gt;0,VLOOKUP(U32,PROG5_T5,2),"-")</f>
        <v>-</v>
      </c>
    </row>
    <row r="33" spans="1:22" ht="30" customHeight="1">
      <c r="A33" s="21" t="s">
        <v>107</v>
      </c>
      <c r="B33" s="41">
        <f>B18+C18</f>
        <v>0</v>
      </c>
      <c r="C33" s="41">
        <f>E18</f>
        <v>0</v>
      </c>
      <c r="D33" s="188"/>
      <c r="E33" s="188"/>
      <c r="F33" s="41">
        <f>F18</f>
        <v>0</v>
      </c>
      <c r="G33" s="41">
        <f aca="true" t="shared" si="3" ref="G33:M33">G18</f>
        <v>0</v>
      </c>
      <c r="H33" s="41">
        <f t="shared" si="3"/>
        <v>0</v>
      </c>
      <c r="I33" s="155">
        <f t="shared" si="3"/>
        <v>0</v>
      </c>
      <c r="J33" s="43">
        <f t="shared" si="3"/>
        <v>0</v>
      </c>
      <c r="K33" s="42">
        <f t="shared" si="3"/>
        <v>0</v>
      </c>
      <c r="L33" s="41">
        <f t="shared" si="3"/>
        <v>0</v>
      </c>
      <c r="M33" s="41">
        <f t="shared" si="3"/>
        <v>0</v>
      </c>
      <c r="N33" s="115" t="str">
        <f>IF(C33=0,"-",(G33+H33)/(C33-(D33+E33)))</f>
        <v>-</v>
      </c>
      <c r="O33" s="333" t="e">
        <f>IF(N33&gt;=0,VLOOKUP(N33,RET1_T1,2),"-")</f>
        <v>#N/A</v>
      </c>
      <c r="P33" s="162" t="str">
        <f>IF(C33=0,"-",(I33/G33))</f>
        <v>-</v>
      </c>
      <c r="Q33" s="115" t="str">
        <f>IF(G33=0,"-",(J33/G33))</f>
        <v>-</v>
      </c>
      <c r="R33" s="333" t="e">
        <f>IF(Q33&gt;=0,VLOOKUP(Q33,ACHT3_3,2),"-")</f>
        <v>#N/A</v>
      </c>
      <c r="S33" s="115" t="str">
        <f>IF(AND(C33-G33=0,J33=0),"-",(K33+L33)/(J33))</f>
        <v>-</v>
      </c>
      <c r="T33" s="348" t="e">
        <f>IF(S33&gt;=0,VLOOKUP(S33,PROG5_T5,2),"-")</f>
        <v>#N/A</v>
      </c>
      <c r="U33" s="352">
        <f>IF(AND(D33=0,E33=0,F33=0),0,((D33+E33+F33)/(C33-(G33+H33))))</f>
        <v>0</v>
      </c>
      <c r="V33" s="342" t="str">
        <f>IF(U33&gt;0,VLOOKUP(U33,PROG5_T5,2),"-")</f>
        <v>-</v>
      </c>
    </row>
    <row r="34" spans="1:22" ht="30" customHeight="1">
      <c r="A34" s="21" t="s">
        <v>108</v>
      </c>
      <c r="B34" s="41">
        <f>B19+B9</f>
        <v>0</v>
      </c>
      <c r="C34" s="41">
        <f>E19+C9</f>
        <v>0</v>
      </c>
      <c r="D34" s="41">
        <f>D9</f>
        <v>0</v>
      </c>
      <c r="E34" s="176">
        <f>E9</f>
        <v>0</v>
      </c>
      <c r="F34" s="41">
        <f>F19+F9</f>
        <v>0</v>
      </c>
      <c r="G34" s="41">
        <f>G19+G9</f>
        <v>0</v>
      </c>
      <c r="H34" s="41">
        <f>H19+H9</f>
        <v>0</v>
      </c>
      <c r="I34" s="155">
        <f>I19+I9</f>
        <v>0</v>
      </c>
      <c r="J34" s="43">
        <f>J19+J9</f>
        <v>0</v>
      </c>
      <c r="K34" s="42">
        <f>K19+K9</f>
        <v>0</v>
      </c>
      <c r="L34" s="41">
        <f>L19+L9</f>
        <v>0</v>
      </c>
      <c r="M34" s="41">
        <f>M19+M9</f>
        <v>0</v>
      </c>
      <c r="N34" s="115" t="str">
        <f>IF(C34=0,"-",(G34+H34)/(C34-(D34+E34)))</f>
        <v>-</v>
      </c>
      <c r="O34" s="333" t="e">
        <f>IF(N34&gt;=0,VLOOKUP(N34,RET1_T1,2),"-")</f>
        <v>#N/A</v>
      </c>
      <c r="P34" s="162" t="str">
        <f>IF(C34=0,"-",(I34/G34))</f>
        <v>-</v>
      </c>
      <c r="Q34" s="115" t="str">
        <f>IF(G34=0,"-",(J34/G34))</f>
        <v>-</v>
      </c>
      <c r="R34" s="333" t="e">
        <f>IF(Q34&gt;=0,VLOOKUP(Q34,ACHT3_3,2),"-")</f>
        <v>#N/A</v>
      </c>
      <c r="S34" s="115" t="str">
        <f>IF(AND(C34-G34=0,J34=0),"-",(K34+L34)/(J34))</f>
        <v>-</v>
      </c>
      <c r="T34" s="348" t="e">
        <f>IF(S34&gt;=0,VLOOKUP(S34,PROG5_T5,2),"-")</f>
        <v>#N/A</v>
      </c>
      <c r="U34" s="352">
        <f>IF(AND(D34=0,E34=0,F34=0),0,((D34+E34+F34)/(C34-(G34+H34))))</f>
        <v>0</v>
      </c>
      <c r="V34" s="342" t="str">
        <f>IF(U34&gt;0,VLOOKUP(U34,PROG5_T5,2),"-")</f>
        <v>-</v>
      </c>
    </row>
    <row r="35" spans="1:22" ht="30" customHeight="1" thickBot="1">
      <c r="A35" s="26" t="s">
        <v>10</v>
      </c>
      <c r="B35" s="52">
        <f aca="true" t="shared" si="4" ref="B35:M35">SUM(B32:B34)</f>
        <v>0</v>
      </c>
      <c r="C35" s="177">
        <f t="shared" si="4"/>
        <v>0</v>
      </c>
      <c r="D35" s="177">
        <f>SUM(D32:D34)</f>
        <v>0</v>
      </c>
      <c r="E35" s="177">
        <f>SUM(E32:E34)</f>
        <v>0</v>
      </c>
      <c r="F35" s="52">
        <f t="shared" si="4"/>
        <v>0</v>
      </c>
      <c r="G35" s="52">
        <f t="shared" si="4"/>
        <v>0</v>
      </c>
      <c r="H35" s="52">
        <f t="shared" si="4"/>
        <v>0</v>
      </c>
      <c r="I35" s="156">
        <f>I20+I11</f>
        <v>0</v>
      </c>
      <c r="J35" s="53">
        <f t="shared" si="4"/>
        <v>0</v>
      </c>
      <c r="K35" s="54">
        <f t="shared" si="4"/>
        <v>0</v>
      </c>
      <c r="L35" s="54">
        <f t="shared" si="4"/>
        <v>0</v>
      </c>
      <c r="M35" s="54">
        <f t="shared" si="4"/>
        <v>0</v>
      </c>
      <c r="N35" s="108" t="str">
        <f>IF(C35=0,"-",(G35+H35)/(C35-(D35+E35)))</f>
        <v>-</v>
      </c>
      <c r="O35" s="337" t="e">
        <f>IF(N35&gt;=0,VLOOKUP(N35,RET1_T1,2),"-")</f>
        <v>#N/A</v>
      </c>
      <c r="P35" s="141" t="str">
        <f>IF(C35=0,"-",(I35/G35))</f>
        <v>-</v>
      </c>
      <c r="Q35" s="108" t="str">
        <f>IF(G35=0,"-",(J35/G35))</f>
        <v>-</v>
      </c>
      <c r="R35" s="337" t="e">
        <f>IF(Q35&gt;=0,VLOOKUP(Q35,ACHT3_3,2),"-")</f>
        <v>#N/A</v>
      </c>
      <c r="S35" s="108" t="str">
        <f>IF(AND(C35-G35=0,J35=0),"-",(K35+L35)/(J35))</f>
        <v>-</v>
      </c>
      <c r="T35" s="349" t="e">
        <f>IF(S35&gt;=0,VLOOKUP(S35,PROG5_T5,2),"-")</f>
        <v>#N/A</v>
      </c>
      <c r="U35" s="331">
        <f>IF(AND(D35=0,E35=0,F35=0),0,((D35+E35+F35)/(C35-(G35+H35))))</f>
        <v>0</v>
      </c>
      <c r="V35" s="344" t="str">
        <f>IF(U35&gt;0,VLOOKUP(U35,PROG5_T5,2),"-")</f>
        <v>-</v>
      </c>
    </row>
    <row r="36" spans="1:22" ht="15.75" thickTop="1">
      <c r="A36" s="8"/>
      <c r="B36" s="8"/>
      <c r="C36" s="8"/>
      <c r="D36" s="8"/>
      <c r="E36" s="8"/>
      <c r="F36" s="8"/>
      <c r="G36" s="8"/>
      <c r="H36" s="8"/>
      <c r="I36" s="8"/>
      <c r="J36" s="8"/>
      <c r="K36" s="8"/>
      <c r="L36" s="8"/>
      <c r="M36" s="8"/>
      <c r="N36" s="8"/>
      <c r="O36" s="229"/>
      <c r="P36" s="8"/>
      <c r="Q36" s="8"/>
      <c r="R36" s="229"/>
      <c r="S36" s="8"/>
      <c r="T36" s="229"/>
      <c r="U36" s="8"/>
      <c r="V36" s="229"/>
    </row>
    <row r="37" spans="1:22" ht="15.75" thickBot="1">
      <c r="A37" s="8"/>
      <c r="B37" s="8"/>
      <c r="C37" s="8"/>
      <c r="D37" s="8"/>
      <c r="E37" s="8"/>
      <c r="F37" s="8"/>
      <c r="G37" s="8"/>
      <c r="H37" s="8"/>
      <c r="I37" s="8"/>
      <c r="J37" s="8"/>
      <c r="K37" s="8"/>
      <c r="L37" s="8"/>
      <c r="M37" s="8"/>
      <c r="N37" s="8"/>
      <c r="O37" s="229"/>
      <c r="P37" s="8"/>
      <c r="Q37" s="8"/>
      <c r="R37" s="229"/>
      <c r="S37" s="8"/>
      <c r="T37" s="229"/>
      <c r="U37" s="8"/>
      <c r="V37" s="229"/>
    </row>
    <row r="38" spans="1:22" ht="15">
      <c r="A38" s="387" t="s">
        <v>52</v>
      </c>
      <c r="B38" s="390"/>
      <c r="C38" s="391"/>
      <c r="D38" s="391"/>
      <c r="E38" s="391"/>
      <c r="F38" s="391"/>
      <c r="G38" s="391"/>
      <c r="H38" s="391"/>
      <c r="I38" s="391"/>
      <c r="J38" s="391"/>
      <c r="K38" s="391"/>
      <c r="L38" s="391"/>
      <c r="M38" s="391"/>
      <c r="N38" s="391"/>
      <c r="O38" s="391"/>
      <c r="P38" s="391"/>
      <c r="Q38" s="391"/>
      <c r="R38" s="391"/>
      <c r="S38" s="391"/>
      <c r="T38" s="391"/>
      <c r="U38" s="392"/>
      <c r="V38" s="9"/>
    </row>
    <row r="39" spans="1:22" ht="15">
      <c r="A39" s="388"/>
      <c r="B39" s="393"/>
      <c r="C39" s="394"/>
      <c r="D39" s="394"/>
      <c r="E39" s="394"/>
      <c r="F39" s="394"/>
      <c r="G39" s="394"/>
      <c r="H39" s="394"/>
      <c r="I39" s="394"/>
      <c r="J39" s="394"/>
      <c r="K39" s="394"/>
      <c r="L39" s="394"/>
      <c r="M39" s="394"/>
      <c r="N39" s="394"/>
      <c r="O39" s="394"/>
      <c r="P39" s="394"/>
      <c r="Q39" s="394"/>
      <c r="R39" s="394"/>
      <c r="S39" s="394"/>
      <c r="T39" s="394"/>
      <c r="U39" s="395"/>
      <c r="V39" s="9"/>
    </row>
    <row r="40" spans="1:22" ht="15">
      <c r="A40" s="388"/>
      <c r="B40" s="393"/>
      <c r="C40" s="394"/>
      <c r="D40" s="394"/>
      <c r="E40" s="394"/>
      <c r="F40" s="394"/>
      <c r="G40" s="394"/>
      <c r="H40" s="394"/>
      <c r="I40" s="394"/>
      <c r="J40" s="394"/>
      <c r="K40" s="394"/>
      <c r="L40" s="394"/>
      <c r="M40" s="394"/>
      <c r="N40" s="394"/>
      <c r="O40" s="394"/>
      <c r="P40" s="394"/>
      <c r="Q40" s="394"/>
      <c r="R40" s="394"/>
      <c r="S40" s="394"/>
      <c r="T40" s="394"/>
      <c r="U40" s="395"/>
      <c r="V40" s="9"/>
    </row>
    <row r="41" spans="1:22" ht="15">
      <c r="A41" s="388"/>
      <c r="B41" s="393"/>
      <c r="C41" s="394"/>
      <c r="D41" s="394"/>
      <c r="E41" s="394"/>
      <c r="F41" s="394"/>
      <c r="G41" s="394"/>
      <c r="H41" s="394"/>
      <c r="I41" s="394"/>
      <c r="J41" s="394"/>
      <c r="K41" s="394"/>
      <c r="L41" s="394"/>
      <c r="M41" s="394"/>
      <c r="N41" s="394"/>
      <c r="O41" s="394"/>
      <c r="P41" s="394"/>
      <c r="Q41" s="394"/>
      <c r="R41" s="394"/>
      <c r="S41" s="394"/>
      <c r="T41" s="394"/>
      <c r="U41" s="395"/>
      <c r="V41" s="9"/>
    </row>
    <row r="42" spans="1:22" ht="15">
      <c r="A42" s="388"/>
      <c r="B42" s="393"/>
      <c r="C42" s="394"/>
      <c r="D42" s="394"/>
      <c r="E42" s="394"/>
      <c r="F42" s="394"/>
      <c r="G42" s="394"/>
      <c r="H42" s="394"/>
      <c r="I42" s="394"/>
      <c r="J42" s="394"/>
      <c r="K42" s="394"/>
      <c r="L42" s="394"/>
      <c r="M42" s="394"/>
      <c r="N42" s="394"/>
      <c r="O42" s="394"/>
      <c r="P42" s="394"/>
      <c r="Q42" s="394"/>
      <c r="R42" s="394"/>
      <c r="S42" s="394"/>
      <c r="T42" s="394"/>
      <c r="U42" s="395"/>
      <c r="V42" s="9"/>
    </row>
    <row r="43" spans="1:22" ht="15">
      <c r="A43" s="388"/>
      <c r="B43" s="393"/>
      <c r="C43" s="394"/>
      <c r="D43" s="394"/>
      <c r="E43" s="394"/>
      <c r="F43" s="394"/>
      <c r="G43" s="394"/>
      <c r="H43" s="394"/>
      <c r="I43" s="394"/>
      <c r="J43" s="394"/>
      <c r="K43" s="394"/>
      <c r="L43" s="394"/>
      <c r="M43" s="394"/>
      <c r="N43" s="394"/>
      <c r="O43" s="394"/>
      <c r="P43" s="394"/>
      <c r="Q43" s="394"/>
      <c r="R43" s="394"/>
      <c r="S43" s="394"/>
      <c r="T43" s="394"/>
      <c r="U43" s="395"/>
      <c r="V43" s="9"/>
    </row>
    <row r="44" spans="1:22" ht="15">
      <c r="A44" s="388"/>
      <c r="B44" s="393"/>
      <c r="C44" s="394"/>
      <c r="D44" s="394"/>
      <c r="E44" s="394"/>
      <c r="F44" s="394"/>
      <c r="G44" s="394"/>
      <c r="H44" s="394"/>
      <c r="I44" s="394"/>
      <c r="J44" s="394"/>
      <c r="K44" s="394"/>
      <c r="L44" s="394"/>
      <c r="M44" s="394"/>
      <c r="N44" s="394"/>
      <c r="O44" s="394"/>
      <c r="P44" s="394"/>
      <c r="Q44" s="394"/>
      <c r="R44" s="394"/>
      <c r="S44" s="394"/>
      <c r="T44" s="394"/>
      <c r="U44" s="395"/>
      <c r="V44" s="9"/>
    </row>
    <row r="45" spans="1:22" ht="15.75" thickBot="1">
      <c r="A45" s="389"/>
      <c r="B45" s="396"/>
      <c r="C45" s="397"/>
      <c r="D45" s="397"/>
      <c r="E45" s="397"/>
      <c r="F45" s="397"/>
      <c r="G45" s="397"/>
      <c r="H45" s="397"/>
      <c r="I45" s="397"/>
      <c r="J45" s="397"/>
      <c r="K45" s="397"/>
      <c r="L45" s="397"/>
      <c r="M45" s="397"/>
      <c r="N45" s="397"/>
      <c r="O45" s="397"/>
      <c r="P45" s="397"/>
      <c r="Q45" s="397"/>
      <c r="R45" s="397"/>
      <c r="S45" s="397"/>
      <c r="T45" s="397"/>
      <c r="U45" s="398"/>
      <c r="V45" s="9"/>
    </row>
    <row r="46" spans="1:22" ht="15">
      <c r="A46" s="8"/>
      <c r="B46" s="8"/>
      <c r="C46" s="8"/>
      <c r="D46" s="8"/>
      <c r="E46" s="8"/>
      <c r="F46" s="8"/>
      <c r="G46" s="8"/>
      <c r="H46" s="8"/>
      <c r="I46" s="8"/>
      <c r="J46" s="8"/>
      <c r="K46" s="8"/>
      <c r="L46" s="8"/>
      <c r="M46" s="8"/>
      <c r="N46" s="8"/>
      <c r="O46" s="229"/>
      <c r="P46" s="8"/>
      <c r="Q46" s="8"/>
      <c r="R46" s="229"/>
      <c r="S46" s="8"/>
      <c r="T46" s="229"/>
      <c r="U46" s="8"/>
      <c r="V46" s="229"/>
    </row>
  </sheetData>
  <sheetProtection password="CC1A" sheet="1" selectLockedCells="1"/>
  <mergeCells count="43">
    <mergeCell ref="E29:E30"/>
    <mergeCell ref="B29:B30"/>
    <mergeCell ref="H29:H30"/>
    <mergeCell ref="H14:H15"/>
    <mergeCell ref="A29:A30"/>
    <mergeCell ref="D29:D30"/>
    <mergeCell ref="A38:A45"/>
    <mergeCell ref="B38:U45"/>
    <mergeCell ref="B14:B15"/>
    <mergeCell ref="C14:C15"/>
    <mergeCell ref="F14:F15"/>
    <mergeCell ref="K30:S30"/>
    <mergeCell ref="G29:G30"/>
    <mergeCell ref="A14:A15"/>
    <mergeCell ref="C29:C30"/>
    <mergeCell ref="E14:E15"/>
    <mergeCell ref="A6:A7"/>
    <mergeCell ref="B6:B7"/>
    <mergeCell ref="K7:S7"/>
    <mergeCell ref="F6:F7"/>
    <mergeCell ref="J14:J15"/>
    <mergeCell ref="H6:H7"/>
    <mergeCell ref="E6:E7"/>
    <mergeCell ref="G6:G7"/>
    <mergeCell ref="C6:C7"/>
    <mergeCell ref="J6:J7"/>
    <mergeCell ref="J29:J30"/>
    <mergeCell ref="I29:I30"/>
    <mergeCell ref="G14:G15"/>
    <mergeCell ref="I14:I15"/>
    <mergeCell ref="D6:D7"/>
    <mergeCell ref="F29:F30"/>
    <mergeCell ref="I6:I7"/>
    <mergeCell ref="U15:V15"/>
    <mergeCell ref="U7:V7"/>
    <mergeCell ref="U30:V30"/>
    <mergeCell ref="A3:E3"/>
    <mergeCell ref="F3:K3"/>
    <mergeCell ref="D14:D15"/>
    <mergeCell ref="A26:E26"/>
    <mergeCell ref="A25:D25"/>
    <mergeCell ref="E25:J25"/>
    <mergeCell ref="K15:S15"/>
  </mergeCells>
  <printOptions/>
  <pageMargins left="0.75" right="0.75" top="1" bottom="1" header="0.5" footer="0.5"/>
  <pageSetup fitToHeight="0" fitToWidth="1" horizontalDpi="600" verticalDpi="600" orientation="landscape" paperSize="9" scale="56" r:id="rId1"/>
  <rowBreaks count="1" manualBreakCount="1">
    <brk id="20" max="17" man="1"/>
  </rowBreaks>
  <ignoredErrors>
    <ignoredError sqref="U18:U19" formula="1"/>
  </ignoredErrors>
</worksheet>
</file>

<file path=xl/worksheets/sheet8.xml><?xml version="1.0" encoding="utf-8"?>
<worksheet xmlns="http://schemas.openxmlformats.org/spreadsheetml/2006/main" xmlns:r="http://schemas.openxmlformats.org/officeDocument/2006/relationships">
  <dimension ref="A1:I29"/>
  <sheetViews>
    <sheetView zoomScalePageLayoutView="0" workbookViewId="0" topLeftCell="A1">
      <selection activeCell="D4" sqref="D4"/>
    </sheetView>
  </sheetViews>
  <sheetFormatPr defaultColWidth="9.140625" defaultRowHeight="12.75"/>
  <cols>
    <col min="1" max="1" width="21.00390625" style="235" customWidth="1"/>
    <col min="2" max="4" width="20.421875" style="235" customWidth="1"/>
    <col min="5" max="8" width="23.421875" style="235" customWidth="1"/>
    <col min="9" max="9" width="18.57421875" style="235" customWidth="1"/>
    <col min="10" max="16384" width="9.140625" style="235" customWidth="1"/>
  </cols>
  <sheetData>
    <row r="1" ht="12.75">
      <c r="A1" s="234" t="s">
        <v>141</v>
      </c>
    </row>
    <row r="2" spans="1:4" ht="13.5" thickBot="1">
      <c r="A2" s="235" t="s">
        <v>142</v>
      </c>
      <c r="D2" s="235" t="s">
        <v>143</v>
      </c>
    </row>
    <row r="3" spans="1:5" ht="13.5" thickBot="1">
      <c r="A3" s="236" t="s">
        <v>144</v>
      </c>
      <c r="B3" s="237" t="s">
        <v>145</v>
      </c>
      <c r="D3" s="236" t="s">
        <v>146</v>
      </c>
      <c r="E3" s="236" t="s">
        <v>145</v>
      </c>
    </row>
    <row r="4" spans="1:5" ht="13.5" thickBot="1">
      <c r="A4" s="238">
        <v>0</v>
      </c>
      <c r="B4" s="239" t="s">
        <v>147</v>
      </c>
      <c r="D4" s="238">
        <v>0</v>
      </c>
      <c r="E4" s="239" t="s">
        <v>147</v>
      </c>
    </row>
    <row r="5" spans="1:5" ht="13.5" thickBot="1">
      <c r="A5" s="238">
        <v>0.495</v>
      </c>
      <c r="B5" s="240" t="s">
        <v>148</v>
      </c>
      <c r="D5" s="238">
        <v>0.395</v>
      </c>
      <c r="E5" s="240" t="s">
        <v>148</v>
      </c>
    </row>
    <row r="6" spans="1:5" ht="13.5" thickBot="1">
      <c r="A6" s="238">
        <v>0.595</v>
      </c>
      <c r="B6" s="240" t="s">
        <v>149</v>
      </c>
      <c r="D6" s="238">
        <v>0.495</v>
      </c>
      <c r="E6" s="240" t="s">
        <v>149</v>
      </c>
    </row>
    <row r="7" spans="1:5" ht="13.5" thickBot="1">
      <c r="A7" s="238">
        <v>0.695</v>
      </c>
      <c r="B7" s="241" t="s">
        <v>150</v>
      </c>
      <c r="D7" s="238">
        <v>0.595</v>
      </c>
      <c r="E7" s="241" t="s">
        <v>150</v>
      </c>
    </row>
    <row r="8" spans="1:5" ht="13.5" thickBot="1">
      <c r="A8" s="238">
        <v>0.795</v>
      </c>
      <c r="B8" s="241" t="s">
        <v>151</v>
      </c>
      <c r="D8" s="238">
        <v>0.695</v>
      </c>
      <c r="E8" s="241" t="s">
        <v>151</v>
      </c>
    </row>
    <row r="9" spans="1:5" ht="13.5" thickBot="1">
      <c r="A9" s="238">
        <v>0.895</v>
      </c>
      <c r="B9" s="241" t="s">
        <v>152</v>
      </c>
      <c r="D9" s="238">
        <v>0.795</v>
      </c>
      <c r="E9" s="241" t="s">
        <v>152</v>
      </c>
    </row>
    <row r="10" spans="1:9" ht="12.75">
      <c r="A10" s="242"/>
      <c r="B10" s="242"/>
      <c r="D10" s="242"/>
      <c r="E10" s="242"/>
      <c r="G10" s="242"/>
      <c r="H10" s="242"/>
      <c r="I10" s="242"/>
    </row>
    <row r="11" ht="12.75">
      <c r="A11" s="234" t="s">
        <v>153</v>
      </c>
    </row>
    <row r="12" spans="1:4" ht="13.5" thickBot="1">
      <c r="A12" s="235" t="s">
        <v>154</v>
      </c>
      <c r="D12" s="242" t="s">
        <v>155</v>
      </c>
    </row>
    <row r="13" spans="1:5" ht="13.5" thickBot="1">
      <c r="A13" s="236" t="s">
        <v>144</v>
      </c>
      <c r="B13" s="237" t="s">
        <v>145</v>
      </c>
      <c r="D13" s="236" t="s">
        <v>144</v>
      </c>
      <c r="E13" s="237" t="s">
        <v>145</v>
      </c>
    </row>
    <row r="14" spans="1:5" ht="13.5" thickBot="1">
      <c r="A14" s="243">
        <v>0</v>
      </c>
      <c r="B14" s="239" t="s">
        <v>147</v>
      </c>
      <c r="D14" s="244">
        <v>0</v>
      </c>
      <c r="E14" s="239" t="s">
        <v>147</v>
      </c>
    </row>
    <row r="15" spans="1:5" ht="13.5" thickBot="1">
      <c r="A15" s="243">
        <v>0.545</v>
      </c>
      <c r="B15" s="240" t="s">
        <v>148</v>
      </c>
      <c r="D15" s="244">
        <v>0.495</v>
      </c>
      <c r="E15" s="240" t="s">
        <v>148</v>
      </c>
    </row>
    <row r="16" spans="1:8" ht="13.5" thickBot="1">
      <c r="A16" s="243">
        <v>0.645</v>
      </c>
      <c r="B16" s="240" t="s">
        <v>149</v>
      </c>
      <c r="D16" s="244">
        <v>0.595</v>
      </c>
      <c r="E16" s="240" t="s">
        <v>149</v>
      </c>
      <c r="G16" s="245"/>
      <c r="H16" s="245"/>
    </row>
    <row r="17" spans="1:8" ht="13.5" thickBot="1">
      <c r="A17" s="243">
        <v>0.795</v>
      </c>
      <c r="B17" s="241" t="s">
        <v>150</v>
      </c>
      <c r="D17" s="244">
        <v>0.695</v>
      </c>
      <c r="E17" s="241" t="s">
        <v>150</v>
      </c>
      <c r="G17" s="245"/>
      <c r="H17" s="245"/>
    </row>
    <row r="18" spans="1:8" ht="13.5" thickBot="1">
      <c r="A18" s="243">
        <v>0.895</v>
      </c>
      <c r="B18" s="241" t="s">
        <v>151</v>
      </c>
      <c r="D18" s="244">
        <v>0.795</v>
      </c>
      <c r="E18" s="241" t="s">
        <v>151</v>
      </c>
      <c r="G18" s="245"/>
      <c r="H18" s="245"/>
    </row>
    <row r="19" spans="1:8" ht="13.5" thickBot="1">
      <c r="A19" s="243">
        <v>0.945</v>
      </c>
      <c r="B19" s="241" t="s">
        <v>152</v>
      </c>
      <c r="D19" s="244">
        <v>0.895</v>
      </c>
      <c r="E19" s="241" t="s">
        <v>152</v>
      </c>
      <c r="G19" s="245"/>
      <c r="H19" s="245"/>
    </row>
    <row r="20" spans="1:8" ht="12.75">
      <c r="A20" s="245"/>
      <c r="B20" s="245"/>
      <c r="D20" s="245"/>
      <c r="E20" s="245"/>
      <c r="F20" s="245"/>
      <c r="G20" s="245"/>
      <c r="H20" s="245"/>
    </row>
    <row r="21" spans="1:8" ht="12.75">
      <c r="A21" s="246" t="s">
        <v>156</v>
      </c>
      <c r="B21" s="245"/>
      <c r="D21" s="245"/>
      <c r="E21" s="245"/>
      <c r="F21" s="245"/>
      <c r="G21" s="245"/>
      <c r="H21" s="245"/>
    </row>
    <row r="22" ht="13.5" thickBot="1">
      <c r="A22" s="245" t="s">
        <v>157</v>
      </c>
    </row>
    <row r="23" spans="1:2" ht="13.5" thickBot="1">
      <c r="A23" s="247" t="s">
        <v>144</v>
      </c>
      <c r="B23" s="248" t="s">
        <v>145</v>
      </c>
    </row>
    <row r="24" spans="1:4" ht="13.5" thickBot="1">
      <c r="A24" s="243">
        <v>0</v>
      </c>
      <c r="B24" s="239" t="s">
        <v>147</v>
      </c>
      <c r="D24" s="245"/>
    </row>
    <row r="25" spans="1:4" ht="13.5" thickBot="1">
      <c r="A25" s="243">
        <v>0.495</v>
      </c>
      <c r="B25" s="240" t="s">
        <v>148</v>
      </c>
      <c r="D25" s="245"/>
    </row>
    <row r="26" spans="1:4" ht="13.5" thickBot="1">
      <c r="A26" s="243">
        <v>0.595</v>
      </c>
      <c r="B26" s="240" t="s">
        <v>149</v>
      </c>
      <c r="D26" s="245"/>
    </row>
    <row r="27" spans="1:4" ht="13.5" thickBot="1">
      <c r="A27" s="243">
        <v>0.695</v>
      </c>
      <c r="B27" s="241" t="s">
        <v>150</v>
      </c>
      <c r="D27" s="245"/>
    </row>
    <row r="28" spans="1:4" ht="13.5" thickBot="1">
      <c r="A28" s="243">
        <v>0.795</v>
      </c>
      <c r="B28" s="241" t="s">
        <v>151</v>
      </c>
      <c r="D28" s="245"/>
    </row>
    <row r="29" spans="1:4" ht="13.5" thickBot="1">
      <c r="A29" s="243">
        <v>0.895</v>
      </c>
      <c r="B29" s="241" t="s">
        <v>152</v>
      </c>
      <c r="D29" s="245"/>
    </row>
  </sheetData>
  <sheetProtection password="CC1A"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WhitesideA</dc:creator>
  <cp:keywords/>
  <dc:description/>
  <cp:lastModifiedBy>Margaret</cp:lastModifiedBy>
  <cp:lastPrinted>2019-07-02T15:02:01Z</cp:lastPrinted>
  <dcterms:created xsi:type="dcterms:W3CDTF">2004-07-07T09:04:08Z</dcterms:created>
  <dcterms:modified xsi:type="dcterms:W3CDTF">2023-09-26T15:22:23Z</dcterms:modified>
  <cp:category/>
  <cp:version/>
  <cp:contentType/>
  <cp:contentStatus/>
</cp:coreProperties>
</file>